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codeName="{AE6600E7-7A62-396C-DE95-9942FA9DD81E}"/>
  <workbookPr codeName="AquestLlibreDeTreball" defaultThemeVersion="124226"/>
  <mc:AlternateContent xmlns:mc="http://schemas.openxmlformats.org/markup-compatibility/2006">
    <mc:Choice Requires="x15">
      <x15ac:absPath xmlns:x15ac="http://schemas.microsoft.com/office/spreadsheetml/2010/11/ac" url="C:\Users\2068186\Downloads\"/>
    </mc:Choice>
  </mc:AlternateContent>
  <xr:revisionPtr revIDLastSave="0" documentId="13_ncr:1_{6E2F1F03-41FD-40EE-BB15-7AEEF0902D94}" xr6:coauthVersionLast="47" xr6:coauthVersionMax="47" xr10:uidLastSave="{00000000-0000-0000-0000-000000000000}"/>
  <bookViews>
    <workbookView xWindow="-120" yWindow="-120" windowWidth="29040" windowHeight="15720" activeTab="1" xr2:uid="{00000000-000D-0000-FFFF-FFFF00000000}"/>
  </bookViews>
  <sheets>
    <sheet name="Portada" sheetId="2" r:id="rId1"/>
    <sheet name="Càlculs Predoctorals i Postdoct" sheetId="1" r:id="rId2"/>
  </sheets>
  <externalReferences>
    <externalReference r:id="rId3"/>
    <externalReference r:id="rId4"/>
  </externalReferences>
  <definedNames>
    <definedName name="_xlnm._FilterDatabase" localSheetId="1" hidden="1">'Càlculs Predoctorals i Postdoct'!#REF!</definedName>
    <definedName name="dedicació">[1]Desplegables!$A$2:$A$3</definedName>
    <definedName name="estabilitzat" localSheetId="0">[2]Desplegables!$B$2</definedName>
    <definedName name="estabilitzat">[1]Desplegables!$B$2</definedName>
    <definedName name="estabilitzats" localSheetId="0">[2]Desplegables!#REF!</definedName>
    <definedName name="estabilitzats">[2]Desplegables!#REF!</definedName>
    <definedName name="final" localSheetId="0">#REF!</definedName>
    <definedName name="final">#REF!</definedName>
    <definedName name="inici" localSheetId="0">#REF!</definedName>
    <definedName name="inici">#REF!</definedName>
    <definedName name="OLE_LINK18" localSheetId="1">'Càlculs Predoctorals i Postdoct'!$J$23</definedName>
    <definedName name="OLE_LINK18" localSheetId="0">Portada!$E$34</definedName>
    <definedName name="OLE_LINK3" localSheetId="1">'Càlculs Predoctorals i Postdoct'!#REF!</definedName>
    <definedName name="OLE_LINK3" localSheetId="0">Portada!$D$17</definedName>
    <definedName name="OLE_LINK8" localSheetId="0">Portada!$D$19</definedName>
    <definedName name="pagues">'Càlculs Predoctorals i Postdoct'!$E$51:$E$52</definedName>
    <definedName name="si">'Càlculs Predoctorals i Postdoct'!$E$50</definedName>
    <definedName name="tempsparcial">'Càlculs Predoctorals i Postdoct'!#REF!</definedName>
    <definedName name="toni">'Càlculs Predoctorals i Postdoct'!#REF!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6" i="1" l="1"/>
  <c r="L51" i="1"/>
  <c r="L50" i="1"/>
  <c r="F14" i="1" s="1"/>
  <c r="J48" i="1"/>
  <c r="G29" i="1"/>
  <c r="H29" i="1" s="1"/>
  <c r="G28" i="1"/>
  <c r="H28" i="1" s="1"/>
  <c r="H51" i="1" l="1"/>
  <c r="E57" i="1" l="1"/>
  <c r="E58" i="1" s="1"/>
  <c r="E61" i="1" l="1"/>
  <c r="E66" i="1"/>
  <c r="E65" i="1"/>
  <c r="D24" i="1" s="1"/>
  <c r="E59" i="1"/>
  <c r="E62" i="1" l="1"/>
  <c r="E24" i="1"/>
  <c r="H52" i="1" l="1"/>
  <c r="L53" i="1" s="1"/>
  <c r="H50" i="1"/>
  <c r="G52" i="1"/>
  <c r="K48" i="1" s="1"/>
  <c r="G51" i="1"/>
  <c r="G50" i="1"/>
  <c r="H57" i="1" l="1"/>
  <c r="I57" i="1" s="1"/>
  <c r="L57" i="1" s="1"/>
  <c r="E63" i="1"/>
  <c r="H53" i="1"/>
  <c r="H58" i="1" s="1"/>
  <c r="H56" i="1" l="1"/>
  <c r="H59" i="1" s="1"/>
  <c r="E64" i="1"/>
  <c r="F24" i="1" s="1"/>
  <c r="G24" i="1" l="1"/>
  <c r="I56" i="1"/>
  <c r="L56" i="1" s="1"/>
  <c r="J52" i="1"/>
  <c r="I58" i="1" l="1"/>
  <c r="I60" i="1"/>
  <c r="K54" i="1" s="1"/>
  <c r="K60" i="1"/>
  <c r="J53" i="1" l="1"/>
  <c r="L58" i="1"/>
  <c r="I59" i="1"/>
  <c r="D14" i="1" l="1"/>
  <c r="L59" i="1"/>
  <c r="L60" i="1" s="1"/>
  <c r="J54" i="1"/>
  <c r="L61" i="1" l="1"/>
  <c r="D42" i="1" l="1"/>
  <c r="E14" i="1"/>
  <c r="G14" i="1" s="1"/>
</calcChain>
</file>

<file path=xl/sharedStrings.xml><?xml version="1.0" encoding="utf-8"?>
<sst xmlns="http://schemas.openxmlformats.org/spreadsheetml/2006/main" count="61" uniqueCount="53">
  <si>
    <t>Tipus investigador</t>
  </si>
  <si>
    <t>Càlcul imports reserves de recursos</t>
  </si>
  <si>
    <t>Retribució mensual</t>
  </si>
  <si>
    <t>Data inici</t>
  </si>
  <si>
    <t>Data fi</t>
  </si>
  <si>
    <t>Sou</t>
  </si>
  <si>
    <t>Quota patronal</t>
  </si>
  <si>
    <t>Indemnització</t>
  </si>
  <si>
    <t>Total</t>
  </si>
  <si>
    <t>Càlcul retribució mensual a partir d'un ajut econòmic determinat</t>
  </si>
  <si>
    <t>Import total de l'ajut</t>
  </si>
  <si>
    <t>Data inici contracte</t>
  </si>
  <si>
    <t>Mesos de durada</t>
  </si>
  <si>
    <t>Imports mensuals</t>
  </si>
  <si>
    <t>Sou 37,5h</t>
  </si>
  <si>
    <t>hores</t>
  </si>
  <si>
    <t>anual</t>
  </si>
  <si>
    <t>Mensual</t>
  </si>
  <si>
    <t>postdoc</t>
  </si>
  <si>
    <t>ordinari</t>
  </si>
  <si>
    <t>12 PAGUES</t>
  </si>
  <si>
    <t>Any inici contracte</t>
  </si>
  <si>
    <t>Any de taspàs inici</t>
  </si>
  <si>
    <t>Desplegables</t>
  </si>
  <si>
    <t>data inici</t>
  </si>
  <si>
    <t>data fi</t>
  </si>
  <si>
    <t>Dies indemnització</t>
  </si>
  <si>
    <t>D22</t>
  </si>
  <si>
    <t>Sí</t>
  </si>
  <si>
    <t>Dies</t>
  </si>
  <si>
    <t>Nombre dies</t>
  </si>
  <si>
    <t>Pagues</t>
  </si>
  <si>
    <t>Mesos</t>
  </si>
  <si>
    <t>Anys</t>
  </si>
  <si>
    <t>Any de taspàs final</t>
  </si>
  <si>
    <t>RR mensual o diària</t>
  </si>
  <si>
    <t>Mesos sencers</t>
  </si>
  <si>
    <t>Salari amb triennis</t>
  </si>
  <si>
    <t>SS RR mateix dia</t>
  </si>
  <si>
    <t>SS amb salari &gt; 4909,50</t>
  </si>
  <si>
    <t>Base</t>
  </si>
  <si>
    <t>Mesos complets</t>
  </si>
  <si>
    <t>Suma SS amb Salari &gt; 4909,50</t>
  </si>
  <si>
    <t>Més inicial fraccionat</t>
  </si>
  <si>
    <t>Més final fraccionat</t>
  </si>
  <si>
    <t>Inci i final fraccionat amb mesos dels mateixos dies</t>
  </si>
  <si>
    <t>RR del mateix mes</t>
  </si>
  <si>
    <t>Diferència quota patronal en &gt;4909,500</t>
  </si>
  <si>
    <t>Base sou indemnització</t>
  </si>
  <si>
    <t>Indemnització a sumar</t>
  </si>
  <si>
    <t>Sou a sumar</t>
  </si>
  <si>
    <t>Sou si &gt; 4909,500</t>
  </si>
  <si>
    <t>Indemnització  si &gt; 4909,500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</si>
</sst>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 &quot;€&quot;"/>
    <numFmt numFmtId="165" formatCode="_-* #,##0.00\ [$€-403]_-;\-* #,##0.00\ [$€-403]_-;_-* &quot;-&quot;??\ [$€-403]_-;_-@_-"/>
  </numFmts>
  <fonts count="22" x14ac:knownFonts="1">
    <font>
      <sz val="11"/>
      <color theme="1"/>
      <name val="Calibri"/>
      <family val="2"/>
      <scheme val="minor"/>
    </font>
    <font>
      <b/>
      <sz val="12"/>
      <color theme="1"/>
      <name val="Calibri"/>
      <family val="2"/>
      <scheme val="minor"/>
    </font>
    <font>
      <b/>
      <sz val="8"/>
      <color theme="1"/>
      <name val="Calibri"/>
      <family val="2"/>
      <scheme val="minor"/>
    </font>
    <font>
      <sz val="8"/>
      <color theme="1"/>
      <name val="Calibri"/>
      <family val="2"/>
      <scheme val="minor"/>
    </font>
    <font>
      <sz val="8"/>
      <name val="Calibri"/>
      <family val="2"/>
      <scheme val="minor"/>
    </font>
    <font>
      <b/>
      <sz val="8"/>
      <name val="Calibri"/>
      <family val="2"/>
      <scheme val="minor"/>
    </font>
    <font>
      <sz val="8"/>
      <color rgb="FFFF0000"/>
      <name val="Calibri"/>
      <family val="2"/>
      <scheme val="minor"/>
    </font>
    <font>
      <sz val="8"/>
      <color rgb="FF00B0F0"/>
      <name val="Calibri"/>
      <family val="2"/>
      <scheme val="minor"/>
    </font>
    <font>
      <sz val="10"/>
      <name val="Arial"/>
      <family val="2"/>
    </font>
    <font>
      <sz val="16"/>
      <color theme="0"/>
      <name val="Calibri"/>
      <family val="2"/>
      <scheme val="minor"/>
    </font>
    <font>
      <u/>
      <sz val="8"/>
      <color theme="1"/>
      <name val="Calibri"/>
      <family val="2"/>
      <scheme val="minor"/>
    </font>
    <font>
      <sz val="8"/>
      <color theme="1"/>
      <name val="Wingdings"/>
      <charset val="2"/>
    </font>
    <font>
      <sz val="9"/>
      <color theme="1"/>
      <name val="Wingdings"/>
      <charset val="2"/>
    </font>
    <font>
      <sz val="9"/>
      <color theme="1"/>
      <name val="Calibri"/>
      <family val="2"/>
      <scheme val="minor"/>
    </font>
    <font>
      <b/>
      <sz val="13"/>
      <color theme="1"/>
      <name val="Arial"/>
      <family val="2"/>
    </font>
    <font>
      <b/>
      <sz val="12"/>
      <color theme="0"/>
      <name val="Arial"/>
      <family val="2"/>
    </font>
    <font>
      <sz val="12"/>
      <color theme="1"/>
      <name val="Arial"/>
      <family val="2"/>
    </font>
    <font>
      <sz val="8"/>
      <color theme="1"/>
      <name val="Arial"/>
      <family val="2"/>
    </font>
    <font>
      <b/>
      <sz val="8"/>
      <color theme="1"/>
      <name val="Arial"/>
      <family val="2"/>
    </font>
    <font>
      <sz val="11"/>
      <color theme="1"/>
      <name val="Calibri"/>
      <family val="2"/>
      <scheme val="minor"/>
    </font>
    <font>
      <sz val="12"/>
      <color rgb="FF000000"/>
      <name val="Arial"/>
      <family val="2"/>
    </font>
    <font>
      <sz val="16"/>
      <color rgb="FF000000"/>
      <name val="Calibri"/>
      <family val="2"/>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329222"/>
        <bgColor indexed="64"/>
      </patternFill>
    </fill>
    <fill>
      <patternFill patternType="solid">
        <fgColor theme="9" tint="0.39997558519241921"/>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theme="0"/>
      </left>
      <right/>
      <top style="thin">
        <color rgb="FF329222"/>
      </top>
      <bottom style="thin">
        <color rgb="FF329222"/>
      </bottom>
      <diagonal/>
    </border>
    <border>
      <left style="thin">
        <color theme="0"/>
      </left>
      <right style="thin">
        <color rgb="FF329222"/>
      </right>
      <top style="thin">
        <color rgb="FF329222"/>
      </top>
      <bottom style="thin">
        <color rgb="FF329222"/>
      </bottom>
      <diagonal/>
    </border>
    <border>
      <left style="thin">
        <color rgb="FF329222"/>
      </left>
      <right style="thin">
        <color theme="0"/>
      </right>
      <top style="thin">
        <color theme="0"/>
      </top>
      <bottom style="thin">
        <color rgb="FF329222"/>
      </bottom>
      <diagonal/>
    </border>
    <border>
      <left style="thin">
        <color rgb="FF329222"/>
      </left>
      <right/>
      <top style="thin">
        <color rgb="FF329222"/>
      </top>
      <bottom style="thin">
        <color theme="0"/>
      </bottom>
      <diagonal/>
    </border>
    <border>
      <left style="thin">
        <color theme="0"/>
      </left>
      <right style="thin">
        <color theme="0"/>
      </right>
      <top style="thin">
        <color rgb="FF329222"/>
      </top>
      <bottom style="thin">
        <color rgb="FF329222"/>
      </bottom>
      <diagonal/>
    </border>
    <border>
      <left/>
      <right style="thin">
        <color theme="0"/>
      </right>
      <top style="thin">
        <color rgb="FF329222"/>
      </top>
      <bottom style="thin">
        <color theme="0"/>
      </bottom>
      <diagonal/>
    </border>
    <border>
      <left/>
      <right/>
      <top style="thin">
        <color rgb="FF329222"/>
      </top>
      <bottom style="thin">
        <color theme="0"/>
      </bottom>
      <diagonal/>
    </border>
    <border>
      <left style="thin">
        <color theme="0"/>
      </left>
      <right style="thin">
        <color theme="0"/>
      </right>
      <top style="thin">
        <color theme="0"/>
      </top>
      <bottom style="thin">
        <color rgb="FF329222"/>
      </bottom>
      <diagonal/>
    </border>
    <border>
      <left style="thin">
        <color rgb="FF329222"/>
      </left>
      <right/>
      <top style="thin">
        <color theme="0"/>
      </top>
      <bottom style="thin">
        <color theme="0"/>
      </bottom>
      <diagonal/>
    </border>
    <border>
      <left/>
      <right style="thin">
        <color theme="0"/>
      </right>
      <top style="thin">
        <color theme="0"/>
      </top>
      <bottom style="thin">
        <color theme="0"/>
      </bottom>
      <diagonal/>
    </border>
    <border>
      <left style="thin">
        <color rgb="FF329222"/>
      </left>
      <right/>
      <top/>
      <bottom/>
      <diagonal/>
    </border>
    <border>
      <left/>
      <right/>
      <top style="thin">
        <color rgb="FF329222"/>
      </top>
      <bottom/>
      <diagonal/>
    </border>
    <border>
      <left style="thin">
        <color rgb="FF329222"/>
      </left>
      <right/>
      <top style="thin">
        <color theme="0"/>
      </top>
      <bottom style="thin">
        <color rgb="FF329222"/>
      </bottom>
      <diagonal/>
    </border>
    <border>
      <left/>
      <right style="thin">
        <color theme="0"/>
      </right>
      <top style="thin">
        <color theme="0"/>
      </top>
      <bottom style="thin">
        <color rgb="FF329222"/>
      </bottom>
      <diagonal/>
    </border>
    <border>
      <left/>
      <right/>
      <top style="medium">
        <color indexed="64"/>
      </top>
      <bottom style="thin">
        <color rgb="FF329222"/>
      </bottom>
      <diagonal/>
    </border>
    <border>
      <left style="thin">
        <color rgb="FF329222"/>
      </left>
      <right style="thin">
        <color rgb="FF329222"/>
      </right>
      <top style="thin">
        <color rgb="FF329222"/>
      </top>
      <bottom style="thin">
        <color rgb="FF329222"/>
      </bottom>
      <diagonal/>
    </border>
    <border>
      <left/>
      <right/>
      <top/>
      <bottom style="thin">
        <color theme="0"/>
      </bottom>
      <diagonal/>
    </border>
    <border>
      <left/>
      <right/>
      <top style="medium">
        <color indexed="64"/>
      </top>
      <bottom style="thin">
        <color indexed="64"/>
      </bottom>
      <diagonal/>
    </border>
  </borders>
  <cellStyleXfs count="4">
    <xf numFmtId="0" fontId="0" fillId="0" borderId="0"/>
    <xf numFmtId="0" fontId="8" fillId="0" borderId="0"/>
    <xf numFmtId="0" fontId="3" fillId="0" borderId="0"/>
    <xf numFmtId="44" fontId="19" fillId="0" borderId="0" applyFont="0" applyFill="0" applyBorder="0" applyAlignment="0" applyProtection="0"/>
  </cellStyleXfs>
  <cellXfs count="113">
    <xf numFmtId="0" fontId="0" fillId="0" borderId="0" xfId="0"/>
    <xf numFmtId="0" fontId="3" fillId="6" borderId="0" xfId="2" applyFill="1"/>
    <xf numFmtId="0" fontId="12" fillId="6" borderId="0" xfId="2" applyFont="1" applyFill="1" applyAlignment="1">
      <alignment horizontal="left" vertical="center" indent="6"/>
    </xf>
    <xf numFmtId="0" fontId="13" fillId="6" borderId="0" xfId="2" applyFont="1" applyFill="1" applyAlignment="1">
      <alignment vertical="center"/>
    </xf>
    <xf numFmtId="14" fontId="16" fillId="0" borderId="21" xfId="0" applyNumberFormat="1" applyFont="1" applyBorder="1" applyAlignment="1" applyProtection="1">
      <alignment horizontal="center" vertical="center"/>
      <protection locked="0"/>
    </xf>
    <xf numFmtId="1" fontId="16" fillId="0" borderId="21" xfId="0" applyNumberFormat="1" applyFont="1" applyBorder="1" applyAlignment="1" applyProtection="1">
      <alignment horizontal="center" vertical="center"/>
      <protection locked="0"/>
    </xf>
    <xf numFmtId="164" fontId="16" fillId="2" borderId="20" xfId="0" applyNumberFormat="1" applyFont="1" applyFill="1" applyBorder="1" applyAlignment="1" applyProtection="1">
      <alignment horizontal="center" vertical="center"/>
      <protection locked="0"/>
    </xf>
    <xf numFmtId="14" fontId="16" fillId="2" borderId="20" xfId="0" applyNumberFormat="1" applyFont="1" applyFill="1" applyBorder="1" applyAlignment="1" applyProtection="1">
      <alignment horizontal="center" vertical="center"/>
      <protection locked="0"/>
    </xf>
    <xf numFmtId="164" fontId="16" fillId="0" borderId="35" xfId="0" applyNumberFormat="1" applyFont="1" applyBorder="1" applyAlignment="1">
      <alignment horizontal="center" vertical="center"/>
    </xf>
    <xf numFmtId="164" fontId="16" fillId="0" borderId="21" xfId="0" applyNumberFormat="1" applyFont="1" applyBorder="1" applyAlignment="1">
      <alignment horizontal="center" vertical="center"/>
    </xf>
    <xf numFmtId="0" fontId="3" fillId="6" borderId="0" xfId="0" applyFont="1" applyFill="1" applyProtection="1">
      <protection locked="0"/>
    </xf>
    <xf numFmtId="0" fontId="3" fillId="6" borderId="0" xfId="0" applyFont="1" applyFill="1" applyAlignment="1" applyProtection="1">
      <alignment horizontal="center"/>
      <protection locked="0"/>
    </xf>
    <xf numFmtId="0" fontId="3" fillId="6" borderId="34" xfId="0" applyFont="1" applyFill="1" applyBorder="1" applyProtection="1">
      <protection locked="0"/>
    </xf>
    <xf numFmtId="0" fontId="4" fillId="6" borderId="0" xfId="0" applyFont="1" applyFill="1" applyProtection="1">
      <protection locked="0"/>
    </xf>
    <xf numFmtId="0" fontId="4" fillId="6" borderId="30" xfId="0" applyFont="1" applyFill="1" applyBorder="1" applyProtection="1">
      <protection locked="0"/>
    </xf>
    <xf numFmtId="0" fontId="3" fillId="6" borderId="30" xfId="0" applyFont="1" applyFill="1" applyBorder="1" applyProtection="1">
      <protection locked="0"/>
    </xf>
    <xf numFmtId="0" fontId="3" fillId="6" borderId="31" xfId="0" applyFont="1" applyFill="1" applyBorder="1" applyProtection="1">
      <protection locked="0"/>
    </xf>
    <xf numFmtId="164" fontId="3" fillId="6" borderId="0" xfId="0" applyNumberFormat="1" applyFont="1" applyFill="1" applyProtection="1">
      <protection locked="0"/>
    </xf>
    <xf numFmtId="0" fontId="3" fillId="6" borderId="0" xfId="0" applyFont="1" applyFill="1" applyAlignment="1" applyProtection="1">
      <alignment horizontal="center" vertical="center"/>
      <protection locked="0"/>
    </xf>
    <xf numFmtId="0" fontId="10" fillId="6" borderId="0" xfId="0" applyFont="1" applyFill="1" applyAlignment="1" applyProtection="1">
      <alignment horizontal="center" vertical="center"/>
      <protection locked="0"/>
    </xf>
    <xf numFmtId="0" fontId="11" fillId="6" borderId="0" xfId="0" applyFont="1" applyFill="1" applyAlignment="1" applyProtection="1">
      <alignment horizontal="justify" vertical="center"/>
      <protection locked="0"/>
    </xf>
    <xf numFmtId="0" fontId="3" fillId="6" borderId="0" xfId="0" applyFont="1" applyFill="1" applyAlignment="1" applyProtection="1">
      <alignment vertical="center"/>
      <protection locked="0"/>
    </xf>
    <xf numFmtId="0" fontId="3" fillId="0" borderId="0" xfId="0" applyFont="1" applyProtection="1">
      <protection locked="0"/>
    </xf>
    <xf numFmtId="0" fontId="3" fillId="0" borderId="0" xfId="0" applyFont="1" applyAlignment="1" applyProtection="1">
      <alignment horizontal="center"/>
      <protection locked="0"/>
    </xf>
    <xf numFmtId="165" fontId="0" fillId="0" borderId="10" xfId="0" applyNumberFormat="1" applyBorder="1"/>
    <xf numFmtId="165" fontId="0" fillId="0" borderId="0" xfId="0" applyNumberFormat="1"/>
    <xf numFmtId="0" fontId="15" fillId="7" borderId="23" xfId="0" applyFont="1" applyFill="1" applyBorder="1" applyAlignment="1">
      <alignment horizontal="center" vertical="center"/>
    </xf>
    <xf numFmtId="0" fontId="3" fillId="6" borderId="0" xfId="0" applyFont="1" applyFill="1"/>
    <xf numFmtId="0" fontId="15" fillId="7" borderId="20" xfId="0" applyFont="1" applyFill="1" applyBorder="1" applyAlignment="1">
      <alignment horizontal="center" vertical="center"/>
    </xf>
    <xf numFmtId="0" fontId="15" fillId="7" borderId="24" xfId="0" applyFont="1" applyFill="1" applyBorder="1" applyAlignment="1">
      <alignment horizontal="center" vertical="center"/>
    </xf>
    <xf numFmtId="0" fontId="15" fillId="7" borderId="26" xfId="0" applyFont="1" applyFill="1" applyBorder="1" applyAlignment="1">
      <alignment horizontal="center" vertical="center"/>
    </xf>
    <xf numFmtId="0" fontId="15" fillId="7" borderId="22" xfId="0" applyFont="1" applyFill="1" applyBorder="1" applyAlignment="1">
      <alignment horizontal="center" vertical="center"/>
    </xf>
    <xf numFmtId="0" fontId="15" fillId="7" borderId="27" xfId="0" applyFont="1" applyFill="1" applyBorder="1" applyAlignment="1">
      <alignment horizontal="center" vertical="center"/>
    </xf>
    <xf numFmtId="0" fontId="15" fillId="7" borderId="36" xfId="0" applyFont="1" applyFill="1" applyBorder="1" applyAlignment="1">
      <alignment horizontal="center" vertical="center"/>
    </xf>
    <xf numFmtId="0" fontId="14" fillId="6" borderId="5" xfId="0" applyFont="1" applyFill="1" applyBorder="1"/>
    <xf numFmtId="0" fontId="0" fillId="0" borderId="37" xfId="0" applyBorder="1" applyAlignment="1">
      <alignment horizontal="center"/>
    </xf>
    <xf numFmtId="44" fontId="0" fillId="0" borderId="37" xfId="3" applyFont="1" applyBorder="1" applyAlignment="1" applyProtection="1">
      <alignment horizontal="right"/>
    </xf>
    <xf numFmtId="0" fontId="0" fillId="4" borderId="37" xfId="0" applyFill="1" applyBorder="1" applyAlignment="1" applyProtection="1">
      <alignment horizontal="center"/>
      <protection locked="0"/>
    </xf>
    <xf numFmtId="0" fontId="3" fillId="6" borderId="0" xfId="0" applyFont="1" applyFill="1" applyAlignment="1">
      <alignment horizontal="center"/>
    </xf>
    <xf numFmtId="0" fontId="3" fillId="0" borderId="0" xfId="0" applyFont="1"/>
    <xf numFmtId="0" fontId="3" fillId="0" borderId="0" xfId="0" applyFont="1" applyAlignment="1">
      <alignment horizontal="center"/>
    </xf>
    <xf numFmtId="0" fontId="18" fillId="0" borderId="0" xfId="0" applyFont="1" applyAlignment="1">
      <alignment horizontal="left" vertical="center"/>
    </xf>
    <xf numFmtId="0" fontId="17" fillId="0" borderId="1" xfId="0" applyFont="1" applyBorder="1" applyAlignment="1">
      <alignment horizontal="center" vertical="center"/>
    </xf>
    <xf numFmtId="0" fontId="6" fillId="0" borderId="0" xfId="0" applyFont="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5" fillId="5" borderId="1" xfId="0" applyFont="1" applyFill="1" applyBorder="1" applyAlignment="1">
      <alignment horizontal="center"/>
    </xf>
    <xf numFmtId="0" fontId="2" fillId="5" borderId="1" xfId="0" applyFont="1" applyFill="1" applyBorder="1" applyAlignment="1">
      <alignment horizontal="center"/>
    </xf>
    <xf numFmtId="0" fontId="2" fillId="0" borderId="15" xfId="0" applyFont="1" applyBorder="1" applyAlignment="1">
      <alignment horizontal="center"/>
    </xf>
    <xf numFmtId="0" fontId="3" fillId="0" borderId="16" xfId="0" applyFont="1" applyBorder="1"/>
    <xf numFmtId="0" fontId="3" fillId="0" borderId="1" xfId="0" applyFont="1" applyBorder="1" applyAlignment="1">
      <alignment horizontal="center"/>
    </xf>
    <xf numFmtId="0" fontId="7" fillId="0" borderId="17" xfId="0" applyFont="1" applyBorder="1" applyAlignment="1">
      <alignment horizontal="center"/>
    </xf>
    <xf numFmtId="0" fontId="2" fillId="3" borderId="6" xfId="0" applyFont="1" applyFill="1" applyBorder="1" applyAlignment="1">
      <alignment horizontal="center"/>
    </xf>
    <xf numFmtId="0" fontId="2" fillId="3" borderId="1" xfId="0" applyFont="1" applyFill="1" applyBorder="1" applyAlignment="1">
      <alignment horizontal="center"/>
    </xf>
    <xf numFmtId="0" fontId="5" fillId="5" borderId="7" xfId="0" applyFont="1" applyFill="1" applyBorder="1" applyAlignment="1">
      <alignment horizontal="center"/>
    </xf>
    <xf numFmtId="0" fontId="4" fillId="2" borderId="6" xfId="0" applyFont="1" applyFill="1" applyBorder="1" applyAlignment="1">
      <alignment horizontal="center"/>
    </xf>
    <xf numFmtId="0" fontId="4" fillId="2" borderId="7" xfId="0" applyFont="1" applyFill="1" applyBorder="1" applyAlignment="1">
      <alignment horizontal="center"/>
    </xf>
    <xf numFmtId="1" fontId="3" fillId="0" borderId="6" xfId="0" applyNumberFormat="1" applyFont="1" applyBorder="1" applyAlignment="1">
      <alignment horizontal="center"/>
    </xf>
    <xf numFmtId="1" fontId="3" fillId="0" borderId="1" xfId="0" applyNumberFormat="1" applyFont="1" applyBorder="1" applyAlignment="1">
      <alignment horizontal="center"/>
    </xf>
    <xf numFmtId="0" fontId="2" fillId="0" borderId="0" xfId="0" applyFont="1" applyAlignment="1">
      <alignment horizontal="center"/>
    </xf>
    <xf numFmtId="0" fontId="2" fillId="5" borderId="2" xfId="0" applyFont="1" applyFill="1" applyBorder="1" applyAlignment="1">
      <alignment horizontal="center"/>
    </xf>
    <xf numFmtId="0" fontId="2" fillId="5" borderId="4" xfId="0" applyFont="1" applyFill="1" applyBorder="1" applyAlignment="1">
      <alignment horizontal="center"/>
    </xf>
    <xf numFmtId="0" fontId="4" fillId="0" borderId="7" xfId="0" applyFont="1" applyBorder="1" applyAlignment="1">
      <alignment horizontal="center"/>
    </xf>
    <xf numFmtId="0" fontId="3" fillId="0" borderId="6"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center"/>
    </xf>
    <xf numFmtId="0" fontId="3" fillId="0" borderId="17" xfId="0" applyFont="1" applyBorder="1" applyAlignment="1">
      <alignment horizontal="center"/>
    </xf>
    <xf numFmtId="0" fontId="4" fillId="2" borderId="8" xfId="0" applyFont="1" applyFill="1" applyBorder="1" applyAlignment="1">
      <alignment horizontal="center"/>
    </xf>
    <xf numFmtId="0" fontId="2" fillId="5" borderId="7" xfId="0" applyFont="1" applyFill="1" applyBorder="1" applyAlignment="1">
      <alignment horizontal="center"/>
    </xf>
    <xf numFmtId="0" fontId="4" fillId="2" borderId="0" xfId="0" applyFont="1" applyFill="1" applyAlignment="1">
      <alignment horizontal="center"/>
    </xf>
    <xf numFmtId="1" fontId="3" fillId="0" borderId="2" xfId="0" applyNumberFormat="1" applyFont="1" applyBorder="1" applyAlignment="1">
      <alignment horizontal="center"/>
    </xf>
    <xf numFmtId="1" fontId="3" fillId="0" borderId="4" xfId="0" applyNumberFormat="1" applyFont="1" applyBorder="1" applyAlignment="1">
      <alignment horizontal="center"/>
    </xf>
    <xf numFmtId="0" fontId="3" fillId="0" borderId="7" xfId="0" applyFont="1" applyBorder="1" applyAlignment="1">
      <alignment horizontal="center"/>
    </xf>
    <xf numFmtId="0" fontId="3" fillId="0" borderId="1" xfId="0" applyFont="1" applyBorder="1" applyAlignment="1">
      <alignment horizontal="center" vertical="center" wrapText="1"/>
    </xf>
    <xf numFmtId="1" fontId="3" fillId="0" borderId="1" xfId="0" applyNumberFormat="1" applyFont="1" applyBorder="1" applyAlignment="1">
      <alignment horizontal="center" vertical="center" wrapText="1"/>
    </xf>
    <xf numFmtId="0" fontId="2" fillId="4" borderId="1" xfId="0" applyFont="1" applyFill="1" applyBorder="1"/>
    <xf numFmtId="0" fontId="2" fillId="5" borderId="1" xfId="0" applyFont="1" applyFill="1" applyBorder="1" applyAlignment="1">
      <alignment horizontal="center" wrapText="1"/>
    </xf>
    <xf numFmtId="0" fontId="2" fillId="8" borderId="1" xfId="0" applyFont="1" applyFill="1" applyBorder="1"/>
    <xf numFmtId="0" fontId="3" fillId="8" borderId="1" xfId="0" applyFont="1" applyFill="1" applyBorder="1" applyAlignment="1">
      <alignment horizontal="center"/>
    </xf>
    <xf numFmtId="0" fontId="2" fillId="5" borderId="6" xfId="0" applyFont="1" applyFill="1" applyBorder="1"/>
    <xf numFmtId="0" fontId="2" fillId="5" borderId="18"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3" fillId="0" borderId="1" xfId="0" applyFont="1" applyBorder="1" applyAlignment="1">
      <alignment horizontal="center" vertical="center"/>
    </xf>
    <xf numFmtId="0" fontId="2" fillId="5" borderId="6" xfId="0" applyFont="1" applyFill="1" applyBorder="1" applyAlignment="1">
      <alignment horizontal="left" wrapText="1"/>
    </xf>
    <xf numFmtId="0" fontId="3" fillId="2" borderId="1" xfId="0" applyFont="1" applyFill="1" applyBorder="1" applyAlignment="1">
      <alignment horizontal="center" vertical="center"/>
    </xf>
    <xf numFmtId="0" fontId="3" fillId="0" borderId="4" xfId="0" applyFont="1" applyBorder="1" applyAlignment="1">
      <alignment horizontal="center" vertical="center"/>
    </xf>
    <xf numFmtId="49" fontId="5" fillId="5" borderId="3" xfId="0" applyNumberFormat="1" applyFont="1" applyFill="1" applyBorder="1" applyAlignment="1">
      <alignment horizontal="center"/>
    </xf>
    <xf numFmtId="0" fontId="3" fillId="0" borderId="7" xfId="0" applyFont="1" applyBorder="1" applyAlignment="1">
      <alignment horizontal="center" vertical="center"/>
    </xf>
    <xf numFmtId="0" fontId="2" fillId="0" borderId="0" xfId="0" applyFont="1"/>
    <xf numFmtId="0" fontId="4" fillId="0" borderId="1" xfId="0" applyFont="1" applyBorder="1" applyAlignment="1">
      <alignment horizontal="center"/>
    </xf>
    <xf numFmtId="0" fontId="2" fillId="4" borderId="1" xfId="0" applyFont="1" applyFill="1" applyBorder="1" applyAlignment="1">
      <alignment wrapText="1"/>
    </xf>
    <xf numFmtId="0" fontId="3" fillId="0" borderId="12" xfId="0" applyFont="1" applyBorder="1"/>
    <xf numFmtId="0" fontId="2" fillId="0" borderId="5" xfId="0" applyFont="1" applyBorder="1"/>
    <xf numFmtId="0" fontId="3" fillId="0" borderId="5" xfId="0" applyFont="1" applyBorder="1" applyAlignment="1">
      <alignment horizontal="center"/>
    </xf>
    <xf numFmtId="0" fontId="3" fillId="0" borderId="8" xfId="0" applyFont="1" applyBorder="1" applyAlignment="1">
      <alignment horizontal="center" vertical="center"/>
    </xf>
    <xf numFmtId="17" fontId="3" fillId="0" borderId="0" xfId="0" applyNumberFormat="1" applyFont="1"/>
    <xf numFmtId="0" fontId="1" fillId="6" borderId="0" xfId="2" applyFont="1" applyFill="1" applyAlignment="1">
      <alignment horizontal="center"/>
    </xf>
    <xf numFmtId="0" fontId="4" fillId="6" borderId="0" xfId="2" applyFont="1" applyFill="1" applyAlignment="1">
      <alignment horizontal="center"/>
    </xf>
    <xf numFmtId="0" fontId="2" fillId="5" borderId="1" xfId="0" applyFont="1" applyFill="1" applyBorder="1" applyAlignment="1">
      <alignment horizontal="left"/>
    </xf>
    <xf numFmtId="0" fontId="2" fillId="3" borderId="9" xfId="0" applyFont="1" applyFill="1" applyBorder="1" applyAlignment="1">
      <alignment horizontal="center" wrapText="1"/>
    </xf>
    <xf numFmtId="0" fontId="2" fillId="3" borderId="10" xfId="0" applyFont="1" applyFill="1" applyBorder="1" applyAlignment="1">
      <alignment horizontal="center" wrapText="1"/>
    </xf>
    <xf numFmtId="0" fontId="4" fillId="2" borderId="6" xfId="0" applyFont="1" applyFill="1" applyBorder="1" applyAlignment="1">
      <alignment horizontal="center" vertical="center"/>
    </xf>
    <xf numFmtId="0" fontId="4" fillId="2" borderId="11" xfId="0" applyFont="1" applyFill="1" applyBorder="1" applyAlignment="1">
      <alignment horizontal="center" vertical="center"/>
    </xf>
    <xf numFmtId="0" fontId="9" fillId="6" borderId="0" xfId="0" applyFont="1" applyFill="1" applyAlignment="1" applyProtection="1">
      <alignment horizontal="center" vertical="center"/>
      <protection locked="0"/>
    </xf>
    <xf numFmtId="0" fontId="14" fillId="6" borderId="5" xfId="0" applyFont="1" applyFill="1" applyBorder="1" applyAlignment="1">
      <alignment horizontal="left" vertical="center"/>
    </xf>
    <xf numFmtId="0" fontId="15" fillId="7" borderId="23" xfId="0" applyFont="1" applyFill="1" applyBorder="1" applyAlignment="1">
      <alignment horizontal="center" vertical="center"/>
    </xf>
    <xf numFmtId="0" fontId="15" fillId="7" borderId="25" xfId="0" applyFont="1" applyFill="1" applyBorder="1" applyAlignment="1">
      <alignment horizontal="center" vertical="center"/>
    </xf>
    <xf numFmtId="0" fontId="15" fillId="7" borderId="28" xfId="0" applyFont="1" applyFill="1" applyBorder="1" applyAlignment="1">
      <alignment horizontal="center" vertical="center"/>
    </xf>
    <xf numFmtId="0" fontId="15" fillId="7" borderId="29" xfId="0" applyFont="1" applyFill="1" applyBorder="1" applyAlignment="1">
      <alignment horizontal="center" vertical="center"/>
    </xf>
    <xf numFmtId="0" fontId="15" fillId="7" borderId="32" xfId="0" applyFont="1" applyFill="1" applyBorder="1" applyAlignment="1">
      <alignment horizontal="center" vertical="center"/>
    </xf>
    <xf numFmtId="0" fontId="15" fillId="7" borderId="33" xfId="0" applyFont="1" applyFill="1" applyBorder="1" applyAlignment="1">
      <alignment horizontal="center" vertical="center"/>
    </xf>
    <xf numFmtId="0" fontId="15" fillId="7" borderId="23" xfId="0" applyFont="1" applyFill="1" applyBorder="1" applyAlignment="1">
      <alignment horizontal="center" vertical="center" wrapText="1"/>
    </xf>
    <xf numFmtId="0" fontId="15" fillId="7" borderId="26" xfId="0" applyFont="1" applyFill="1" applyBorder="1" applyAlignment="1">
      <alignment horizontal="center" vertical="center" wrapText="1"/>
    </xf>
  </cellXfs>
  <cellStyles count="4">
    <cellStyle name="Moneda" xfId="3" builtinId="4"/>
    <cellStyle name="Normal" xfId="0" builtinId="0"/>
    <cellStyle name="Normal 2" xfId="1" xr:uid="{00000000-0005-0000-0000-000001000000}"/>
    <cellStyle name="Normal 3" xfId="2" xr:uid="{00000000-0005-0000-0000-000002000000}"/>
  </cellStyles>
  <dxfs count="0"/>
  <tableStyles count="0" defaultTableStyle="TableStyleMedium9" defaultPivotStyle="PivotStyleLight16"/>
  <colors>
    <mruColors>
      <color rgb="FF329222"/>
      <color rgb="FF42DE9F"/>
      <color rgb="FF95D7D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Radio" checked="Checked" firstButton="1" fmlaLink="D46"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1</xdr:col>
      <xdr:colOff>1609725</xdr:colOff>
      <xdr:row>13</xdr:row>
      <xdr:rowOff>102870</xdr:rowOff>
    </xdr:from>
    <xdr:to>
      <xdr:col>4</xdr:col>
      <xdr:colOff>381000</xdr:colOff>
      <xdr:row>30</xdr:row>
      <xdr:rowOff>85725</xdr:rowOff>
    </xdr:to>
    <xdr:sp macro="" textlink="">
      <xdr:nvSpPr>
        <xdr:cNvPr id="2" name="AutoShape 2">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3381375" y="2703195"/>
          <a:ext cx="4086225" cy="24784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5</xdr:col>
      <xdr:colOff>698500</xdr:colOff>
      <xdr:row>48</xdr:row>
      <xdr:rowOff>129219</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0" y="0"/>
          <a:ext cx="9556750" cy="7796844"/>
        </a:xfrm>
        <a:prstGeom prst="rect">
          <a:avLst/>
        </a:prstGeom>
      </xdr:spPr>
    </xdr:pic>
    <xdr:clientData/>
  </xdr:twoCellAnchor>
  <xdr:twoCellAnchor editAs="oneCell">
    <xdr:from>
      <xdr:col>0</xdr:col>
      <xdr:colOff>634998</xdr:colOff>
      <xdr:row>43</xdr:row>
      <xdr:rowOff>105833</xdr:rowOff>
    </xdr:from>
    <xdr:to>
      <xdr:col>2</xdr:col>
      <xdr:colOff>585714</xdr:colOff>
      <xdr:row>46</xdr:row>
      <xdr:rowOff>141449</xdr:rowOff>
    </xdr:to>
    <xdr:pic>
      <xdr:nvPicPr>
        <xdr:cNvPr id="4" name="Imagen 3" descr="uab-log.png">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34998" y="7059083"/>
          <a:ext cx="3494016" cy="464241"/>
        </a:xfrm>
        <a:prstGeom prst="rect">
          <a:avLst/>
        </a:prstGeom>
      </xdr:spPr>
    </xdr:pic>
    <xdr:clientData/>
  </xdr:twoCellAnchor>
  <xdr:twoCellAnchor>
    <xdr:from>
      <xdr:col>2</xdr:col>
      <xdr:colOff>899584</xdr:colOff>
      <xdr:row>43</xdr:row>
      <xdr:rowOff>63501</xdr:rowOff>
    </xdr:from>
    <xdr:to>
      <xdr:col>4</xdr:col>
      <xdr:colOff>582083</xdr:colOff>
      <xdr:row>47</xdr:row>
      <xdr:rowOff>44068</xdr:rowOff>
    </xdr:to>
    <xdr:sp macro="" textlink="">
      <xdr:nvSpPr>
        <xdr:cNvPr id="5" name="CuadroTexto 13">
          <a:extLst>
            <a:ext uri="{FF2B5EF4-FFF2-40B4-BE49-F238E27FC236}">
              <a16:creationId xmlns:a16="http://schemas.microsoft.com/office/drawing/2014/main" id="{00000000-0008-0000-0000-000005000000}"/>
            </a:ext>
          </a:extLst>
        </xdr:cNvPr>
        <xdr:cNvSpPr txBox="1"/>
      </xdr:nvSpPr>
      <xdr:spPr>
        <a:xfrm>
          <a:off x="4442884" y="7016751"/>
          <a:ext cx="3225799" cy="552067"/>
        </a:xfrm>
        <a:prstGeom prst="rect">
          <a:avLst/>
        </a:prstGeom>
        <a:noFill/>
      </xdr:spPr>
      <xdr:txBody>
        <a:bodyPr wrap="square" rtlCol="0">
          <a:spAutoFit/>
        </a:bodyPr>
        <a:lstStyle>
          <a:defPPr>
            <a:defRPr lang="es-ES_tradnl"/>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100000"/>
            </a:lnSpc>
            <a:spcBef>
              <a:spcPts val="300"/>
            </a:spcBef>
          </a:pPr>
          <a:r>
            <a:rPr lang="is-IS" sz="1500" b="1">
              <a:solidFill>
                <a:schemeClr val="bg1"/>
              </a:solidFill>
              <a:latin typeface="Arial"/>
              <a:cs typeface="Arial"/>
            </a:rPr>
            <a:t>Unitat de Personal Acadèmic</a:t>
          </a:r>
        </a:p>
        <a:p>
          <a:pPr>
            <a:lnSpc>
              <a:spcPct val="100000"/>
            </a:lnSpc>
            <a:spcBef>
              <a:spcPts val="300"/>
            </a:spcBef>
          </a:pPr>
          <a:r>
            <a:rPr lang="is-IS" sz="1500" b="0">
              <a:solidFill>
                <a:schemeClr val="bg1"/>
              </a:solidFill>
              <a:latin typeface="Arial"/>
              <a:cs typeface="Arial"/>
            </a:rPr>
            <a:t>Àrea de gestió de Persones</a:t>
          </a:r>
          <a:endParaRPr lang="ca-ES" sz="1500" b="0">
            <a:solidFill>
              <a:schemeClr val="bg1"/>
            </a:solidFill>
            <a:latin typeface="Arial"/>
            <a:cs typeface="Arial"/>
          </a:endParaRPr>
        </a:p>
      </xdr:txBody>
    </xdr:sp>
    <xdr:clientData/>
  </xdr:twoCellAnchor>
  <xdr:twoCellAnchor>
    <xdr:from>
      <xdr:col>0</xdr:col>
      <xdr:colOff>963083</xdr:colOff>
      <xdr:row>4</xdr:row>
      <xdr:rowOff>52918</xdr:rowOff>
    </xdr:from>
    <xdr:to>
      <xdr:col>1</xdr:col>
      <xdr:colOff>184930</xdr:colOff>
      <xdr:row>4</xdr:row>
      <xdr:rowOff>116418</xdr:rowOff>
    </xdr:to>
    <xdr:sp macro="" textlink="">
      <xdr:nvSpPr>
        <xdr:cNvPr id="6" name="Rectángulo 5">
          <a:extLst>
            <a:ext uri="{FF2B5EF4-FFF2-40B4-BE49-F238E27FC236}">
              <a16:creationId xmlns:a16="http://schemas.microsoft.com/office/drawing/2014/main" id="{00000000-0008-0000-0000-000006000000}"/>
            </a:ext>
          </a:extLst>
        </xdr:cNvPr>
        <xdr:cNvSpPr/>
      </xdr:nvSpPr>
      <xdr:spPr>
        <a:xfrm>
          <a:off x="963083" y="1062568"/>
          <a:ext cx="993497" cy="63500"/>
        </a:xfrm>
        <a:prstGeom prst="rect">
          <a:avLst/>
        </a:prstGeom>
        <a:solidFill>
          <a:schemeClr val="bg1"/>
        </a:solidFill>
        <a:ln>
          <a:noFill/>
        </a:ln>
        <a:effectLst/>
      </xdr:spPr>
      <xdr:style>
        <a:lnRef idx="1">
          <a:schemeClr val="accent1"/>
        </a:lnRef>
        <a:fillRef idx="3">
          <a:schemeClr val="accent1"/>
        </a:fillRef>
        <a:effectRef idx="2">
          <a:schemeClr val="accent1"/>
        </a:effectRef>
        <a:fontRef idx="minor">
          <a:schemeClr val="lt1"/>
        </a:fontRef>
      </xdr:style>
      <xdr:txBody>
        <a:bodyPr wrap="square" rtlCol="0" anchor="ctr"/>
        <a:lstStyle>
          <a:defPPr>
            <a:defRPr lang="es-ES_tradnl"/>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ca-ES"/>
        </a:p>
      </xdr:txBody>
    </xdr:sp>
    <xdr:clientData/>
  </xdr:twoCellAnchor>
  <xdr:twoCellAnchor>
    <xdr:from>
      <xdr:col>0</xdr:col>
      <xdr:colOff>840316</xdr:colOff>
      <xdr:row>4</xdr:row>
      <xdr:rowOff>184152</xdr:rowOff>
    </xdr:from>
    <xdr:to>
      <xdr:col>5</xdr:col>
      <xdr:colOff>254000</xdr:colOff>
      <xdr:row>18</xdr:row>
      <xdr:rowOff>146322</xdr:rowOff>
    </xdr:to>
    <xdr:sp macro="" textlink="">
      <xdr:nvSpPr>
        <xdr:cNvPr id="7" name="CuadroTexto 13">
          <a:extLst>
            <a:ext uri="{FF2B5EF4-FFF2-40B4-BE49-F238E27FC236}">
              <a16:creationId xmlns:a16="http://schemas.microsoft.com/office/drawing/2014/main" id="{00000000-0008-0000-0000-000007000000}"/>
            </a:ext>
          </a:extLst>
        </xdr:cNvPr>
        <xdr:cNvSpPr txBox="1"/>
      </xdr:nvSpPr>
      <xdr:spPr>
        <a:xfrm>
          <a:off x="840316" y="1210735"/>
          <a:ext cx="8250767" cy="2279920"/>
        </a:xfrm>
        <a:prstGeom prst="rect">
          <a:avLst/>
        </a:prstGeom>
        <a:noFill/>
      </xdr:spPr>
      <xdr:txBody>
        <a:bodyPr wrap="square" rtlCol="0">
          <a:spAutoFit/>
        </a:bodyPr>
        <a:lstStyle>
          <a:defPPr>
            <a:defRPr lang="es-ES_tradnl"/>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100000"/>
            </a:lnSpc>
            <a:spcBef>
              <a:spcPts val="500"/>
            </a:spcBef>
          </a:pPr>
          <a:r>
            <a:rPr lang="is-IS" sz="4800" b="1">
              <a:solidFill>
                <a:schemeClr val="bg1"/>
              </a:solidFill>
              <a:latin typeface="Arial"/>
              <a:cs typeface="Arial"/>
            </a:rPr>
            <a:t>Contractació de </a:t>
          </a:r>
        </a:p>
        <a:p>
          <a:pPr>
            <a:lnSpc>
              <a:spcPct val="100000"/>
            </a:lnSpc>
            <a:spcBef>
              <a:spcPts val="500"/>
            </a:spcBef>
          </a:pPr>
          <a:r>
            <a:rPr lang="is-IS" sz="4800" b="1">
              <a:solidFill>
                <a:schemeClr val="bg1"/>
              </a:solidFill>
              <a:latin typeface="Arial"/>
              <a:cs typeface="Arial"/>
            </a:rPr>
            <a:t>Personal Investigador amb finançament específic</a:t>
          </a:r>
          <a:endParaRPr lang="ca-ES" sz="4800" b="1">
            <a:solidFill>
              <a:schemeClr val="bg1"/>
            </a:solidFill>
            <a:latin typeface="Arial"/>
            <a:cs typeface="Arial"/>
          </a:endParaRPr>
        </a:p>
      </xdr:txBody>
    </xdr:sp>
    <xdr:clientData/>
  </xdr:twoCellAnchor>
  <xdr:twoCellAnchor>
    <xdr:from>
      <xdr:col>2</xdr:col>
      <xdr:colOff>727521</xdr:colOff>
      <xdr:row>44</xdr:row>
      <xdr:rowOff>10585</xdr:rowOff>
    </xdr:from>
    <xdr:to>
      <xdr:col>2</xdr:col>
      <xdr:colOff>773240</xdr:colOff>
      <xdr:row>46</xdr:row>
      <xdr:rowOff>132627</xdr:rowOff>
    </xdr:to>
    <xdr:sp macro="" textlink="">
      <xdr:nvSpPr>
        <xdr:cNvPr id="8" name="Rectángulo 7">
          <a:extLst>
            <a:ext uri="{FF2B5EF4-FFF2-40B4-BE49-F238E27FC236}">
              <a16:creationId xmlns:a16="http://schemas.microsoft.com/office/drawing/2014/main" id="{00000000-0008-0000-0000-000008000000}"/>
            </a:ext>
          </a:extLst>
        </xdr:cNvPr>
        <xdr:cNvSpPr/>
      </xdr:nvSpPr>
      <xdr:spPr>
        <a:xfrm rot="5400000">
          <a:off x="4089785" y="7287746"/>
          <a:ext cx="407792" cy="45719"/>
        </a:xfrm>
        <a:prstGeom prst="rect">
          <a:avLst/>
        </a:prstGeom>
        <a:solidFill>
          <a:schemeClr val="bg1"/>
        </a:solidFill>
        <a:ln>
          <a:noFill/>
        </a:ln>
        <a:effectLst/>
      </xdr:spPr>
      <xdr:style>
        <a:lnRef idx="1">
          <a:schemeClr val="accent1"/>
        </a:lnRef>
        <a:fillRef idx="3">
          <a:schemeClr val="accent1"/>
        </a:fillRef>
        <a:effectRef idx="2">
          <a:schemeClr val="accent1"/>
        </a:effectRef>
        <a:fontRef idx="minor">
          <a:schemeClr val="lt1"/>
        </a:fontRef>
      </xdr:style>
      <xdr:txBody>
        <a:bodyPr wrap="square" rtlCol="0" anchor="ctr"/>
        <a:lstStyle>
          <a:defPPr>
            <a:defRPr lang="es-ES_tradnl"/>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ca-ES"/>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304800</xdr:colOff>
          <xdr:row>0</xdr:row>
          <xdr:rowOff>0</xdr:rowOff>
        </xdr:from>
        <xdr:to>
          <xdr:col>6</xdr:col>
          <xdr:colOff>1543050</xdr:colOff>
          <xdr:row>0</xdr:row>
          <xdr:rowOff>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0" i="0" u="none" strike="noStrike" baseline="0">
                  <a:solidFill>
                    <a:srgbClr val="000000"/>
                  </a:solidFill>
                  <a:latin typeface="Calibri"/>
                  <a:ea typeface="Calibri"/>
                  <a:cs typeface="Calibri"/>
                </a:rPr>
                <a:t>ESBORRA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666750</xdr:colOff>
          <xdr:row>8</xdr:row>
          <xdr:rowOff>19050</xdr:rowOff>
        </xdr:from>
        <xdr:to>
          <xdr:col>7</xdr:col>
          <xdr:colOff>28575</xdr:colOff>
          <xdr:row>10</xdr:row>
          <xdr:rowOff>19050</xdr:rowOff>
        </xdr:to>
        <xdr:sp macro="" textlink="">
          <xdr:nvSpPr>
            <xdr:cNvPr id="1044" name="Button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ca-ES" sz="1200" b="0" i="0" u="none" strike="noStrike" baseline="0">
                  <a:solidFill>
                    <a:srgbClr val="000000"/>
                  </a:solidFill>
                  <a:latin typeface="Arial"/>
                  <a:cs typeface="Arial"/>
                </a:rPr>
                <a:t>Esborrar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609600</xdr:colOff>
          <xdr:row>17</xdr:row>
          <xdr:rowOff>114300</xdr:rowOff>
        </xdr:from>
        <xdr:to>
          <xdr:col>6</xdr:col>
          <xdr:colOff>1704975</xdr:colOff>
          <xdr:row>19</xdr:row>
          <xdr:rowOff>114300</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ca-ES" sz="1200" b="0" i="0" u="none" strike="noStrike" baseline="0">
                  <a:solidFill>
                    <a:srgbClr val="000000"/>
                  </a:solidFill>
                  <a:latin typeface="Arial"/>
                  <a:cs typeface="Arial"/>
                </a:rPr>
                <a:t>Esborrar</a:t>
              </a:r>
            </a:p>
          </xdr:txBody>
        </xdr:sp>
        <xdr:clientData fPrintsWithSheet="0"/>
      </xdr:twoCellAnchor>
    </mc:Choice>
    <mc:Fallback/>
  </mc:AlternateContent>
  <xdr:twoCellAnchor>
    <xdr:from>
      <xdr:col>0</xdr:col>
      <xdr:colOff>1957917</xdr:colOff>
      <xdr:row>1</xdr:row>
      <xdr:rowOff>52917</xdr:rowOff>
    </xdr:from>
    <xdr:to>
      <xdr:col>16</xdr:col>
      <xdr:colOff>197673</xdr:colOff>
      <xdr:row>4</xdr:row>
      <xdr:rowOff>29782</xdr:rowOff>
    </xdr:to>
    <xdr:sp macro="" textlink="">
      <xdr:nvSpPr>
        <xdr:cNvPr id="8" name="CuadroTexto 13">
          <a:extLst>
            <a:ext uri="{FF2B5EF4-FFF2-40B4-BE49-F238E27FC236}">
              <a16:creationId xmlns:a16="http://schemas.microsoft.com/office/drawing/2014/main" id="{00000000-0008-0000-0100-000008000000}"/>
            </a:ext>
          </a:extLst>
        </xdr:cNvPr>
        <xdr:cNvSpPr txBox="1"/>
      </xdr:nvSpPr>
      <xdr:spPr>
        <a:xfrm>
          <a:off x="1957917" y="201084"/>
          <a:ext cx="16781756" cy="421365"/>
        </a:xfrm>
        <a:prstGeom prst="rect">
          <a:avLst/>
        </a:prstGeom>
        <a:noFill/>
      </xdr:spPr>
      <xdr:txBody>
        <a:bodyPr wrap="square" rtlCol="0">
          <a:spAutoFit/>
        </a:bodyPr>
        <a:lstStyle>
          <a:defPPr>
            <a:defRPr lang="es-ES_tradnl"/>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ct val="85000"/>
            </a:lnSpc>
          </a:pPr>
          <a:r>
            <a:rPr lang="is-IS" sz="2500" b="1">
              <a:solidFill>
                <a:srgbClr val="329222"/>
              </a:solidFill>
              <a:latin typeface="Arial"/>
              <a:cs typeface="Arial"/>
            </a:rPr>
            <a:t>Cost de la contractació de personal investigador amb finançament específic</a:t>
          </a:r>
          <a:endParaRPr lang="ca-ES" sz="2500" b="1">
            <a:solidFill>
              <a:srgbClr val="329222"/>
            </a:solidFill>
            <a:latin typeface="Arial"/>
            <a:cs typeface="Arial"/>
          </a:endParaRPr>
        </a:p>
      </xdr:txBody>
    </xdr:sp>
    <xdr:clientData/>
  </xdr:twoCellAnchor>
  <xdr:twoCellAnchor>
    <xdr:from>
      <xdr:col>7</xdr:col>
      <xdr:colOff>216959</xdr:colOff>
      <xdr:row>14</xdr:row>
      <xdr:rowOff>536574</xdr:rowOff>
    </xdr:from>
    <xdr:to>
      <xdr:col>11</xdr:col>
      <xdr:colOff>1244600</xdr:colOff>
      <xdr:row>29</xdr:row>
      <xdr:rowOff>113242</xdr:rowOff>
    </xdr:to>
    <xdr:sp macro="" textlink="">
      <xdr:nvSpPr>
        <xdr:cNvPr id="9" name="CuadroTexto 3">
          <a:extLst>
            <a:ext uri="{FF2B5EF4-FFF2-40B4-BE49-F238E27FC236}">
              <a16:creationId xmlns:a16="http://schemas.microsoft.com/office/drawing/2014/main" id="{00000000-0008-0000-0100-000009000000}"/>
            </a:ext>
          </a:extLst>
        </xdr:cNvPr>
        <xdr:cNvSpPr txBox="1"/>
      </xdr:nvSpPr>
      <xdr:spPr>
        <a:xfrm>
          <a:off x="11911542" y="3383491"/>
          <a:ext cx="5081058" cy="30374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pPr>
            <a:lnSpc>
              <a:spcPct val="115000"/>
            </a:lnSpc>
            <a:spcAft>
              <a:spcPts val="0"/>
            </a:spcAft>
          </a:pPr>
          <a:r>
            <a:rPr lang="ca-ES" sz="1100" b="1">
              <a:solidFill>
                <a:srgbClr val="000000"/>
              </a:solidFill>
              <a:effectLst/>
              <a:latin typeface="Arial" panose="020B0604020202020204" pitchFamily="34" charset="0"/>
              <a:ea typeface="Times New Roman" panose="02020603050405020304" pitchFamily="18" charset="0"/>
            </a:rPr>
            <a:t>Informació sobre el correcte ús del full</a:t>
          </a:r>
        </a:p>
        <a:p>
          <a:pPr>
            <a:lnSpc>
              <a:spcPct val="115000"/>
            </a:lnSpc>
            <a:spcAft>
              <a:spcPts val="0"/>
            </a:spcAft>
          </a:pPr>
          <a:endParaRPr lang="ca-ES" sz="1200">
            <a:effectLst/>
            <a:latin typeface="Times New Roman" panose="02020603050405020304" pitchFamily="18" charset="0"/>
            <a:ea typeface="Times New Roman" panose="02020603050405020304" pitchFamily="18" charset="0"/>
          </a:endParaRPr>
        </a:p>
        <a:p>
          <a:pPr marL="342900" lvl="0" indent="-342900">
            <a:lnSpc>
              <a:spcPct val="115000"/>
            </a:lnSpc>
            <a:spcAft>
              <a:spcPts val="0"/>
            </a:spcAft>
            <a:buFont typeface="Wingdings" panose="05000000000000000000" pitchFamily="2" charset="2"/>
            <a:buChar char=""/>
          </a:pPr>
          <a:r>
            <a:rPr lang="ca-ES" sz="1100">
              <a:solidFill>
                <a:srgbClr val="000000"/>
              </a:solidFill>
              <a:effectLst/>
              <a:latin typeface="Arial" panose="020B0604020202020204" pitchFamily="34" charset="0"/>
              <a:ea typeface="Times New Roman" panose="02020603050405020304" pitchFamily="18" charset="0"/>
            </a:rPr>
            <a:t>Habilitar les macro sempre quan s'obri el fitxer</a:t>
          </a:r>
          <a:endParaRPr lang="ca-ES" sz="1200">
            <a:effectLst/>
            <a:latin typeface="Times New Roman" panose="02020603050405020304" pitchFamily="18" charset="0"/>
            <a:ea typeface="Times New Roman" panose="02020603050405020304" pitchFamily="18" charset="0"/>
          </a:endParaRPr>
        </a:p>
        <a:p>
          <a:pPr marL="342900" lvl="0" indent="-342900">
            <a:lnSpc>
              <a:spcPct val="115000"/>
            </a:lnSpc>
            <a:spcAft>
              <a:spcPts val="0"/>
            </a:spcAft>
            <a:buFont typeface="Wingdings" panose="05000000000000000000" pitchFamily="2" charset="2"/>
            <a:buChar char=""/>
          </a:pPr>
          <a:r>
            <a:rPr lang="ca-ES" sz="1100">
              <a:solidFill>
                <a:srgbClr val="000000"/>
              </a:solidFill>
              <a:effectLst/>
              <a:latin typeface="Arial" panose="020B0604020202020204" pitchFamily="34" charset="0"/>
              <a:ea typeface="Times New Roman" panose="02020603050405020304" pitchFamily="18" charset="0"/>
            </a:rPr>
            <a:t>En el càlcul de reserves, sempre s'ha d'indicar la data d'inici del contracte perquè</a:t>
          </a:r>
          <a:r>
            <a:rPr lang="ca-ES" sz="1100" baseline="0">
              <a:solidFill>
                <a:srgbClr val="000000"/>
              </a:solidFill>
              <a:effectLst/>
              <a:latin typeface="Arial" panose="020B0604020202020204" pitchFamily="34" charset="0"/>
              <a:ea typeface="Times New Roman" panose="02020603050405020304" pitchFamily="18" charset="0"/>
            </a:rPr>
            <a:t> es realitzi correctament el càlcul de la indemnització.</a:t>
          </a:r>
          <a:endParaRPr lang="ca-ES" sz="1200">
            <a:effectLst/>
            <a:latin typeface="Times New Roman" panose="02020603050405020304" pitchFamily="18" charset="0"/>
            <a:ea typeface="Times New Roman" panose="02020603050405020304" pitchFamily="18" charset="0"/>
          </a:endParaRPr>
        </a:p>
        <a:p>
          <a:pPr marL="342900" lvl="0" indent="-342900">
            <a:lnSpc>
              <a:spcPct val="115000"/>
            </a:lnSpc>
            <a:spcAft>
              <a:spcPts val="0"/>
            </a:spcAft>
            <a:buFont typeface="Wingdings" panose="05000000000000000000" pitchFamily="2" charset="2"/>
            <a:buChar char=""/>
          </a:pPr>
          <a:r>
            <a:rPr lang="ca-ES" sz="1100">
              <a:solidFill>
                <a:srgbClr val="000000"/>
              </a:solidFill>
              <a:effectLst/>
              <a:latin typeface="Arial" panose="020B0604020202020204" pitchFamily="34" charset="0"/>
              <a:ea typeface="Times New Roman" panose="02020603050405020304" pitchFamily="18" charset="0"/>
            </a:rPr>
            <a:t>La base màxima de cotització és de 4.070,10 €. Si el salari màxim supera aquest import, sempre s'aplicarà aquesta base</a:t>
          </a:r>
          <a:endParaRPr lang="ca-ES" sz="1200">
            <a:effectLst/>
            <a:latin typeface="Times New Roman" panose="02020603050405020304" pitchFamily="18" charset="0"/>
            <a:ea typeface="Times New Roman" panose="02020603050405020304" pitchFamily="18" charset="0"/>
          </a:endParaRPr>
        </a:p>
        <a:p>
          <a:pPr marL="342900" lvl="0" indent="-342900">
            <a:lnSpc>
              <a:spcPct val="115000"/>
            </a:lnSpc>
            <a:spcAft>
              <a:spcPts val="0"/>
            </a:spcAft>
            <a:buFont typeface="Wingdings" panose="05000000000000000000" pitchFamily="2" charset="2"/>
            <a:buChar char=""/>
          </a:pPr>
          <a:r>
            <a:rPr lang="ca-ES" sz="1100">
              <a:solidFill>
                <a:srgbClr val="000000"/>
              </a:solidFill>
              <a:effectLst/>
              <a:latin typeface="Arial" panose="020B0604020202020204" pitchFamily="34" charset="0"/>
              <a:ea typeface="Times New Roman" panose="02020603050405020304" pitchFamily="18" charset="0"/>
            </a:rPr>
            <a:t>Sempre</a:t>
          </a:r>
          <a:r>
            <a:rPr lang="ca-ES" sz="1100" baseline="0">
              <a:solidFill>
                <a:srgbClr val="000000"/>
              </a:solidFill>
              <a:effectLst/>
              <a:latin typeface="Arial" panose="020B0604020202020204" pitchFamily="34" charset="0"/>
              <a:ea typeface="Times New Roman" panose="02020603050405020304" pitchFamily="18" charset="0"/>
            </a:rPr>
            <a:t> que es realitzi el càlcul d'una retribució mensual a partir d'un import determinat, s'ha de comprovar el sou obtingut en el càlcul de l'import de reserves de recursos, donat que hi ha un petit dejasust. Els números fidedignes són els obtinguts en el </a:t>
          </a:r>
          <a:r>
            <a:rPr lang="ca-ES" sz="1100" i="1" baseline="0">
              <a:solidFill>
                <a:srgbClr val="000000"/>
              </a:solidFill>
              <a:effectLst/>
              <a:latin typeface="Arial" panose="020B0604020202020204" pitchFamily="34" charset="0"/>
              <a:ea typeface="Times New Roman" panose="02020603050405020304" pitchFamily="18" charset="0"/>
            </a:rPr>
            <a:t>càlcul imports reserves de recursos</a:t>
          </a:r>
          <a:endParaRPr lang="ca-ES" sz="1200" i="1">
            <a:effectLst/>
            <a:latin typeface="Times New Roman" panose="02020603050405020304" pitchFamily="18" charset="0"/>
            <a:ea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1468120</xdr:colOff>
      <xdr:row>39</xdr:row>
      <xdr:rowOff>133907</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a:stretch>
          <a:fillRect/>
        </a:stretch>
      </xdr:blipFill>
      <xdr:spPr>
        <a:xfrm>
          <a:off x="0" y="0"/>
          <a:ext cx="1460500" cy="8018490"/>
        </a:xfrm>
        <a:prstGeom prst="rect">
          <a:avLst/>
        </a:prstGeom>
      </xdr:spPr>
    </xdr:pic>
    <xdr:clientData/>
  </xdr:twoCellAnchor>
  <xdr:twoCellAnchor editAs="oneCell">
    <xdr:from>
      <xdr:col>0</xdr:col>
      <xdr:colOff>0</xdr:colOff>
      <xdr:row>32</xdr:row>
      <xdr:rowOff>105833</xdr:rowOff>
    </xdr:from>
    <xdr:to>
      <xdr:col>0</xdr:col>
      <xdr:colOff>1470268</xdr:colOff>
      <xdr:row>37</xdr:row>
      <xdr:rowOff>94563</xdr:rowOff>
    </xdr:to>
    <xdr:pic>
      <xdr:nvPicPr>
        <xdr:cNvPr id="14" name="Imagen 13">
          <a:extLst>
            <a:ext uri="{FF2B5EF4-FFF2-40B4-BE49-F238E27FC236}">
              <a16:creationId xmlns:a16="http://schemas.microsoft.com/office/drawing/2014/main" id="{00000000-0008-0000-0100-00000E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7312" t="15805" r="17006" b="15705"/>
        <a:stretch/>
      </xdr:blipFill>
      <xdr:spPr>
        <a:xfrm>
          <a:off x="0" y="6593416"/>
          <a:ext cx="1470268" cy="73718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1181100</xdr:colOff>
          <xdr:row>7</xdr:row>
          <xdr:rowOff>19050</xdr:rowOff>
        </xdr:from>
        <xdr:to>
          <xdr:col>2</xdr:col>
          <xdr:colOff>352425</xdr:colOff>
          <xdr:row>14</xdr:row>
          <xdr:rowOff>571500</xdr:rowOff>
        </xdr:to>
        <xdr:sp macro="" textlink="">
          <xdr:nvSpPr>
            <xdr:cNvPr id="1046" name="Object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a:noFill/>
            </a:ln>
            <a:extLst>
              <a:ext uri="{909E8E84-426E-40DD-AFC4-6F175D3DCCD1}">
                <a14:hiddenFill>
                  <a:solidFill>
                    <a:srgbClr val="FFFFFF">
                      <a:alpha val="33000"/>
                    </a:srgbClr>
                  </a:solidFill>
                </a14:hiddenFill>
              </a:ext>
              <a:ext uri="{91240B29-F687-4F45-9708-019B960494DF}">
                <a14:hiddenLine w="0">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7</xdr:row>
          <xdr:rowOff>180975</xdr:rowOff>
        </xdr:from>
        <xdr:to>
          <xdr:col>1</xdr:col>
          <xdr:colOff>304800</xdr:colOff>
          <xdr:row>8</xdr:row>
          <xdr:rowOff>171450</xdr:rowOff>
        </xdr:to>
        <xdr:sp macro="" textlink="">
          <xdr:nvSpPr>
            <xdr:cNvPr id="1047" name="Option Button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xdr:row>
          <xdr:rowOff>95250</xdr:rowOff>
        </xdr:from>
        <xdr:to>
          <xdr:col>1</xdr:col>
          <xdr:colOff>295275</xdr:colOff>
          <xdr:row>10</xdr:row>
          <xdr:rowOff>85725</xdr:rowOff>
        </xdr:to>
        <xdr:sp macro="" textlink="">
          <xdr:nvSpPr>
            <xdr:cNvPr id="1048" name="Option Button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xdr:row>
          <xdr:rowOff>28575</xdr:rowOff>
        </xdr:from>
        <xdr:to>
          <xdr:col>1</xdr:col>
          <xdr:colOff>295275</xdr:colOff>
          <xdr:row>11</xdr:row>
          <xdr:rowOff>257175</xdr:rowOff>
        </xdr:to>
        <xdr:sp macro="" textlink="">
          <xdr:nvSpPr>
            <xdr:cNvPr id="1049" name="Option Button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2047875</xdr:colOff>
          <xdr:row>12</xdr:row>
          <xdr:rowOff>95250</xdr:rowOff>
        </xdr:from>
        <xdr:to>
          <xdr:col>1</xdr:col>
          <xdr:colOff>295275</xdr:colOff>
          <xdr:row>13</xdr:row>
          <xdr:rowOff>85725</xdr:rowOff>
        </xdr:to>
        <xdr:sp macro="" textlink="">
          <xdr:nvSpPr>
            <xdr:cNvPr id="1050" name="Option Button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b-my.sharepoint.com/personal/2098762_uab_cat/Documents/PROJECTE%20REORGANITZACI&#211;/SUBPROJECTES/Curs%20formaci&#243;/Documents%20campus%20virtual/Users/2098762/AppData/Local/Temp/Plantilla%20RR.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b-my.sharepoint.com/Users/MaiPor%20Comunicaci&#243;/Documents/Plantilla%20t&#232;cnics_WI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àlcul Salari - Reserves "/>
      <sheetName val="Càlcul Indemintzació - Vacances"/>
      <sheetName val="Informació "/>
      <sheetName val="Desplegables"/>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àlcul Cost Contractació "/>
      <sheetName val="Càlcul Indemnització - Vacances"/>
      <sheetName val="Informació Retribucions"/>
      <sheetName val="Hoja2"/>
      <sheetName val="Hoja1"/>
      <sheetName val="Desplegables"/>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12" Type="http://schemas.openxmlformats.org/officeDocument/2006/relationships/ctrlProp" Target="../ctrlProps/ctrlProp7.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image" Target="../media/image3.emf"/><Relationship Id="rId10" Type="http://schemas.openxmlformats.org/officeDocument/2006/relationships/ctrlProp" Target="../ctrlProps/ctrlProp5.xml"/><Relationship Id="rId4" Type="http://schemas.openxmlformats.org/officeDocument/2006/relationships/package" Target="../embeddings/Microsoft_Word_Document.docx"/><Relationship Id="rId9"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ull4">
    <tabColor theme="1"/>
  </sheetPr>
  <dimension ref="B2:F30"/>
  <sheetViews>
    <sheetView showGridLines="0" topLeftCell="A11" zoomScale="90" zoomScaleNormal="90" workbookViewId="0">
      <selection activeCell="A60" sqref="A60"/>
    </sheetView>
  </sheetViews>
  <sheetFormatPr defaultColWidth="26.5703125" defaultRowHeight="11.25" x14ac:dyDescent="0.2"/>
  <cols>
    <col min="1" max="16384" width="26.5703125" style="1"/>
  </cols>
  <sheetData>
    <row r="2" spans="2:6" ht="15.75" x14ac:dyDescent="0.25">
      <c r="B2" s="96"/>
      <c r="C2" s="96"/>
      <c r="D2" s="96"/>
      <c r="E2" s="96"/>
      <c r="F2" s="96"/>
    </row>
    <row r="3" spans="2:6" x14ac:dyDescent="0.2">
      <c r="B3" s="97"/>
      <c r="C3" s="97"/>
      <c r="D3" s="97"/>
      <c r="E3" s="97"/>
      <c r="F3" s="97"/>
    </row>
    <row r="4" spans="2:6" ht="41.25" customHeight="1" x14ac:dyDescent="0.2"/>
    <row r="5" spans="2:6" ht="30.75" customHeight="1" x14ac:dyDescent="0.2">
      <c r="B5" s="2"/>
      <c r="C5" s="2"/>
      <c r="D5" s="2"/>
      <c r="E5" s="2"/>
      <c r="F5" s="2"/>
    </row>
    <row r="6" spans="2:6" ht="12" x14ac:dyDescent="0.2">
      <c r="B6" s="2"/>
      <c r="C6" s="2"/>
      <c r="D6" s="2"/>
      <c r="E6" s="2"/>
      <c r="F6" s="2"/>
    </row>
    <row r="7" spans="2:6" ht="12" x14ac:dyDescent="0.2">
      <c r="B7" s="2"/>
      <c r="C7" s="2"/>
      <c r="D7" s="2"/>
      <c r="E7" s="2"/>
      <c r="F7" s="2"/>
    </row>
    <row r="8" spans="2:6" ht="12" x14ac:dyDescent="0.2">
      <c r="B8" s="2"/>
      <c r="C8" s="2"/>
      <c r="D8" s="2"/>
      <c r="E8" s="2"/>
      <c r="F8" s="2"/>
    </row>
    <row r="9" spans="2:6" ht="12" x14ac:dyDescent="0.2">
      <c r="B9" s="2"/>
      <c r="C9" s="2"/>
      <c r="D9" s="2"/>
      <c r="E9" s="2"/>
      <c r="F9" s="2"/>
    </row>
    <row r="10" spans="2:6" ht="12" x14ac:dyDescent="0.2">
      <c r="B10" s="2"/>
      <c r="C10" s="2"/>
      <c r="D10" s="2"/>
      <c r="E10" s="2"/>
      <c r="F10" s="2"/>
    </row>
    <row r="11" spans="2:6" ht="12" x14ac:dyDescent="0.2">
      <c r="B11" s="2"/>
      <c r="C11" s="2"/>
      <c r="D11" s="2"/>
      <c r="E11" s="2"/>
      <c r="F11" s="2"/>
    </row>
    <row r="24" spans="6:6" ht="12" x14ac:dyDescent="0.2">
      <c r="F24" s="3"/>
    </row>
    <row r="25" spans="6:6" ht="12" x14ac:dyDescent="0.2">
      <c r="F25" s="2"/>
    </row>
    <row r="26" spans="6:6" ht="12" x14ac:dyDescent="0.2">
      <c r="F26" s="3"/>
    </row>
    <row r="27" spans="6:6" ht="12" x14ac:dyDescent="0.2">
      <c r="F27" s="2"/>
    </row>
    <row r="28" spans="6:6" ht="12" x14ac:dyDescent="0.2">
      <c r="F28" s="2"/>
    </row>
    <row r="29" spans="6:6" ht="12" x14ac:dyDescent="0.2">
      <c r="F29" s="2"/>
    </row>
    <row r="30" spans="6:6" ht="12" x14ac:dyDescent="0.2">
      <c r="F30" s="2"/>
    </row>
  </sheetData>
  <sheetProtection selectLockedCells="1" selectUnlockedCells="1"/>
  <mergeCells count="2">
    <mergeCell ref="B2:F2"/>
    <mergeCell ref="B3:F3"/>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ull1">
    <tabColor theme="1"/>
  </sheetPr>
  <dimension ref="A1:N93"/>
  <sheetViews>
    <sheetView showGridLines="0" tabSelected="1" zoomScale="90" zoomScaleNormal="90" workbookViewId="0">
      <selection activeCell="F35" sqref="F35"/>
    </sheetView>
  </sheetViews>
  <sheetFormatPr defaultColWidth="9.140625" defaultRowHeight="11.25" x14ac:dyDescent="0.2"/>
  <cols>
    <col min="1" max="1" width="27" style="22" customWidth="1"/>
    <col min="2" max="2" width="50" style="22" customWidth="1"/>
    <col min="3" max="3" width="8.7109375" style="22" customWidth="1"/>
    <col min="4" max="4" width="17.42578125" style="22" customWidth="1"/>
    <col min="5" max="5" width="18.140625" style="22" customWidth="1"/>
    <col min="6" max="6" width="24.28515625" style="22" customWidth="1"/>
    <col min="7" max="7" width="26" style="22" customWidth="1"/>
    <col min="8" max="8" width="16.42578125" style="22" customWidth="1"/>
    <col min="9" max="9" width="13.140625" style="23" customWidth="1"/>
    <col min="10" max="10" width="19.140625" style="23" bestFit="1" customWidth="1"/>
    <col min="11" max="11" width="17.7109375" style="23" bestFit="1" customWidth="1"/>
    <col min="12" max="12" width="22.5703125" style="22" bestFit="1" customWidth="1"/>
    <col min="13" max="13" width="9.7109375" style="22" customWidth="1"/>
    <col min="14" max="14" width="14.28515625" style="22" bestFit="1" customWidth="1"/>
    <col min="15" max="15" width="14.140625" style="22" customWidth="1"/>
    <col min="16" max="16384" width="9.140625" style="22"/>
  </cols>
  <sheetData>
    <row r="1" spans="2:13" s="10" customFormat="1" x14ac:dyDescent="0.2">
      <c r="I1" s="11"/>
      <c r="J1" s="11"/>
      <c r="K1" s="11"/>
    </row>
    <row r="2" spans="2:13" s="10" customFormat="1" x14ac:dyDescent="0.2">
      <c r="D2" s="103"/>
      <c r="E2" s="103"/>
      <c r="F2" s="103"/>
      <c r="G2" s="103"/>
      <c r="H2" s="103"/>
      <c r="I2" s="103"/>
      <c r="J2" s="103"/>
      <c r="K2" s="103"/>
      <c r="L2" s="103"/>
    </row>
    <row r="3" spans="2:13" s="10" customFormat="1" x14ac:dyDescent="0.2">
      <c r="D3" s="103"/>
      <c r="E3" s="103"/>
      <c r="F3" s="103"/>
      <c r="G3" s="103"/>
      <c r="H3" s="103"/>
      <c r="I3" s="103"/>
      <c r="J3" s="103"/>
      <c r="K3" s="103"/>
      <c r="L3" s="103"/>
    </row>
    <row r="4" spans="2:13" s="10" customFormat="1" x14ac:dyDescent="0.2">
      <c r="D4" s="103"/>
      <c r="E4" s="103"/>
      <c r="F4" s="103"/>
      <c r="G4" s="103"/>
      <c r="H4" s="103"/>
      <c r="I4" s="103"/>
      <c r="J4" s="103"/>
      <c r="K4" s="103"/>
      <c r="L4" s="103"/>
    </row>
    <row r="5" spans="2:13" s="10" customFormat="1" ht="19.5" customHeight="1" x14ac:dyDescent="0.2">
      <c r="I5" s="11"/>
      <c r="J5" s="11"/>
      <c r="K5" s="11"/>
    </row>
    <row r="6" spans="2:13" s="10" customFormat="1" ht="17.25" thickBot="1" x14ac:dyDescent="0.3">
      <c r="B6" s="34" t="s">
        <v>0</v>
      </c>
      <c r="D6" s="104" t="s">
        <v>1</v>
      </c>
      <c r="E6" s="104"/>
      <c r="F6" s="104"/>
      <c r="G6" s="104"/>
      <c r="H6" s="11"/>
      <c r="L6" s="27"/>
      <c r="M6" s="11"/>
    </row>
    <row r="7" spans="2:13" s="10" customFormat="1" ht="6" customHeight="1" x14ac:dyDescent="0.2">
      <c r="E7" s="12"/>
    </row>
    <row r="8" spans="2:13" s="13" customFormat="1" ht="18" customHeight="1" x14ac:dyDescent="0.2">
      <c r="D8" s="105" t="s">
        <v>2</v>
      </c>
      <c r="E8" s="106"/>
      <c r="F8" s="6"/>
      <c r="G8" s="14"/>
      <c r="I8" s="10"/>
      <c r="J8" s="10"/>
      <c r="K8" s="10"/>
      <c r="L8" s="10"/>
      <c r="M8" s="10"/>
    </row>
    <row r="9" spans="2:13" s="13" customFormat="1" ht="18" customHeight="1" x14ac:dyDescent="0.2">
      <c r="D9" s="107" t="s">
        <v>3</v>
      </c>
      <c r="E9" s="108"/>
      <c r="F9" s="4"/>
      <c r="I9" s="10"/>
      <c r="J9" s="10"/>
      <c r="K9" s="10"/>
      <c r="L9" s="10"/>
      <c r="M9" s="10"/>
    </row>
    <row r="10" spans="2:13" s="13" customFormat="1" ht="18" customHeight="1" x14ac:dyDescent="0.2">
      <c r="D10" s="109" t="s">
        <v>4</v>
      </c>
      <c r="E10" s="110"/>
      <c r="F10" s="7"/>
      <c r="G10" s="14"/>
      <c r="I10" s="10"/>
      <c r="J10" s="10"/>
      <c r="K10" s="10"/>
      <c r="L10" s="10"/>
      <c r="M10" s="10"/>
    </row>
    <row r="11" spans="2:13" s="10" customFormat="1" ht="18" customHeight="1" x14ac:dyDescent="0.2"/>
    <row r="12" spans="2:13" s="10" customFormat="1" ht="24.75" customHeight="1" x14ac:dyDescent="0.2"/>
    <row r="13" spans="2:13" s="10" customFormat="1" ht="18" customHeight="1" x14ac:dyDescent="0.2">
      <c r="D13" s="26" t="s">
        <v>5</v>
      </c>
      <c r="E13" s="28" t="s">
        <v>6</v>
      </c>
      <c r="F13" s="29" t="s">
        <v>7</v>
      </c>
      <c r="G13" s="30" t="s">
        <v>8</v>
      </c>
      <c r="H13" s="15"/>
      <c r="I13" s="11"/>
    </row>
    <row r="14" spans="2:13" s="10" customFormat="1" ht="18" customHeight="1" x14ac:dyDescent="0.2">
      <c r="D14" s="8">
        <f>IF(OR(F8="",F9="",F10=""),0,SUM(I56:I60))</f>
        <v>0</v>
      </c>
      <c r="E14" s="9">
        <f>IF(F9="",0,IF(L61&lt;&gt;0,L61,IF(D46=1,D14*33.35%,D14*33.35%)))</f>
        <v>0</v>
      </c>
      <c r="F14" s="9">
        <f>IF(OR(F9="",F10="",),0,ROUND(F8/30*L50,2))</f>
        <v>0</v>
      </c>
      <c r="G14" s="9">
        <f>SUM(D14:F14)</f>
        <v>0</v>
      </c>
      <c r="I14" s="11"/>
    </row>
    <row r="15" spans="2:13" s="10" customFormat="1" ht="55.5" customHeight="1" x14ac:dyDescent="0.2">
      <c r="I15" s="11"/>
    </row>
    <row r="16" spans="2:13" s="10" customFormat="1" ht="17.25" thickBot="1" x14ac:dyDescent="0.25">
      <c r="D16" s="104" t="s">
        <v>9</v>
      </c>
      <c r="E16" s="104"/>
      <c r="F16" s="104"/>
      <c r="G16" s="104"/>
      <c r="H16" s="11"/>
      <c r="I16" s="11"/>
      <c r="J16" s="11"/>
      <c r="M16" s="11"/>
    </row>
    <row r="17" spans="4:13" s="10" customFormat="1" ht="6" customHeight="1" x14ac:dyDescent="0.2">
      <c r="H17" s="11"/>
      <c r="I17" s="11"/>
      <c r="J17" s="11"/>
      <c r="K17" s="11"/>
      <c r="M17" s="11"/>
    </row>
    <row r="18" spans="4:13" s="10" customFormat="1" ht="18" customHeight="1" x14ac:dyDescent="0.2">
      <c r="D18" s="105" t="s">
        <v>10</v>
      </c>
      <c r="E18" s="106"/>
      <c r="F18" s="6"/>
      <c r="H18" s="11"/>
      <c r="I18" s="11"/>
      <c r="J18" s="11"/>
      <c r="K18" s="11"/>
      <c r="M18" s="11"/>
    </row>
    <row r="19" spans="4:13" s="10" customFormat="1" ht="18" customHeight="1" x14ac:dyDescent="0.2">
      <c r="D19" s="107" t="s">
        <v>11</v>
      </c>
      <c r="E19" s="108"/>
      <c r="F19" s="4"/>
      <c r="I19" s="11"/>
      <c r="J19" s="11"/>
      <c r="K19" s="11"/>
      <c r="M19" s="11"/>
    </row>
    <row r="20" spans="4:13" s="10" customFormat="1" ht="18" customHeight="1" x14ac:dyDescent="0.2">
      <c r="D20" s="109" t="s">
        <v>12</v>
      </c>
      <c r="E20" s="110"/>
      <c r="F20" s="5"/>
      <c r="I20" s="11"/>
      <c r="J20" s="11"/>
      <c r="K20" s="11"/>
      <c r="M20" s="11"/>
    </row>
    <row r="21" spans="4:13" s="10" customFormat="1" ht="24.75" customHeight="1" x14ac:dyDescent="0.2">
      <c r="D21" s="16"/>
      <c r="E21" s="16"/>
      <c r="I21" s="11"/>
      <c r="J21" s="11"/>
      <c r="K21" s="11"/>
      <c r="M21" s="11"/>
    </row>
    <row r="22" spans="4:13" s="10" customFormat="1" ht="18" customHeight="1" x14ac:dyDescent="0.2">
      <c r="D22" s="111" t="s">
        <v>13</v>
      </c>
      <c r="E22" s="112"/>
      <c r="F22" s="112"/>
      <c r="G22" s="112"/>
      <c r="H22" s="15"/>
      <c r="I22" s="11"/>
      <c r="J22" s="11"/>
      <c r="K22" s="11"/>
      <c r="M22" s="11"/>
    </row>
    <row r="23" spans="4:13" s="10" customFormat="1" ht="18" customHeight="1" x14ac:dyDescent="0.2">
      <c r="D23" s="31" t="s">
        <v>5</v>
      </c>
      <c r="E23" s="32" t="s">
        <v>6</v>
      </c>
      <c r="F23" s="32" t="s">
        <v>7</v>
      </c>
      <c r="G23" s="33" t="s">
        <v>8</v>
      </c>
      <c r="H23" s="15"/>
      <c r="I23" s="11"/>
      <c r="J23" s="11"/>
      <c r="K23" s="11"/>
      <c r="M23" s="11"/>
    </row>
    <row r="24" spans="4:13" s="10" customFormat="1" ht="18" customHeight="1" x14ac:dyDescent="0.2">
      <c r="D24" s="8">
        <f>IF(E56="",0,IF(E65&lt;&gt;0,ROUND(E65,2),ROUND(E57,2)))</f>
        <v>0</v>
      </c>
      <c r="E24" s="9">
        <f>IF(E56="",0,ROUND(E58,2))</f>
        <v>0</v>
      </c>
      <c r="F24" s="9">
        <f>IF(OR(F18="",F19="",),0,ROUND(D24/30*L51,2))</f>
        <v>0</v>
      </c>
      <c r="G24" s="9">
        <f>SUM(D24:F24)</f>
        <v>0</v>
      </c>
      <c r="I24" s="11"/>
      <c r="J24" s="11"/>
      <c r="K24" s="11"/>
      <c r="M24" s="11"/>
    </row>
    <row r="25" spans="4:13" s="10" customFormat="1" x14ac:dyDescent="0.2">
      <c r="I25" s="11"/>
      <c r="J25" s="11"/>
      <c r="K25" s="11"/>
      <c r="M25" s="11"/>
    </row>
    <row r="26" spans="4:13" s="10" customFormat="1" x14ac:dyDescent="0.2">
      <c r="G26" s="17"/>
      <c r="I26" s="11"/>
      <c r="J26" s="11"/>
      <c r="K26" s="11"/>
      <c r="M26" s="11"/>
    </row>
    <row r="27" spans="4:13" s="10" customFormat="1" ht="12" thickBot="1" x14ac:dyDescent="0.25">
      <c r="E27" s="27" t="s">
        <v>14</v>
      </c>
      <c r="F27" s="27" t="s">
        <v>15</v>
      </c>
      <c r="G27" s="27" t="s">
        <v>16</v>
      </c>
      <c r="H27" s="27" t="s">
        <v>17</v>
      </c>
      <c r="I27" s="11"/>
      <c r="J27" s="11"/>
      <c r="K27" s="11"/>
      <c r="M27" s="11"/>
    </row>
    <row r="28" spans="4:13" s="10" customFormat="1" ht="15.75" thickBot="1" x14ac:dyDescent="0.3">
      <c r="D28" s="35" t="s">
        <v>18</v>
      </c>
      <c r="E28" s="36">
        <v>26820.6</v>
      </c>
      <c r="F28" s="37"/>
      <c r="G28" s="24">
        <f>(E28/37.5)*F28</f>
        <v>0</v>
      </c>
      <c r="H28" s="25">
        <f>G28/12</f>
        <v>0</v>
      </c>
      <c r="I28" s="11"/>
      <c r="J28" s="11"/>
      <c r="K28" s="11"/>
      <c r="M28" s="11"/>
    </row>
    <row r="29" spans="4:13" s="10" customFormat="1" ht="15" x14ac:dyDescent="0.25">
      <c r="D29" s="35" t="s">
        <v>19</v>
      </c>
      <c r="E29" s="36">
        <v>37304.639999999999</v>
      </c>
      <c r="F29" s="37"/>
      <c r="G29" s="24">
        <f>(E29/37.5)*F29</f>
        <v>0</v>
      </c>
      <c r="H29" s="25">
        <f>G29/12</f>
        <v>0</v>
      </c>
      <c r="I29" s="11"/>
      <c r="J29" s="11"/>
      <c r="K29" s="11"/>
      <c r="M29" s="11"/>
    </row>
    <row r="30" spans="4:13" s="10" customFormat="1" x14ac:dyDescent="0.2">
      <c r="G30" s="18"/>
      <c r="I30" s="11"/>
      <c r="J30" s="11"/>
      <c r="K30" s="11"/>
      <c r="M30" s="11"/>
    </row>
    <row r="31" spans="4:13" s="10" customFormat="1" x14ac:dyDescent="0.2">
      <c r="G31" s="19"/>
      <c r="I31" s="11"/>
      <c r="J31" s="11"/>
      <c r="K31" s="11"/>
      <c r="M31" s="11"/>
    </row>
    <row r="32" spans="4:13" s="10" customFormat="1" x14ac:dyDescent="0.2">
      <c r="G32" s="20"/>
      <c r="I32" s="11"/>
      <c r="J32" s="11"/>
      <c r="K32" s="11"/>
      <c r="M32" s="11"/>
    </row>
    <row r="33" spans="1:13" s="10" customFormat="1" x14ac:dyDescent="0.2">
      <c r="G33" s="20"/>
      <c r="I33" s="11"/>
      <c r="J33" s="11"/>
      <c r="K33" s="11"/>
      <c r="M33" s="11"/>
    </row>
    <row r="34" spans="1:13" s="10" customFormat="1" x14ac:dyDescent="0.2">
      <c r="G34" s="20"/>
      <c r="I34" s="11"/>
      <c r="J34" s="11"/>
      <c r="K34" s="11"/>
      <c r="M34" s="11"/>
    </row>
    <row r="35" spans="1:13" s="10" customFormat="1" x14ac:dyDescent="0.2">
      <c r="G35" s="20"/>
      <c r="I35" s="11"/>
      <c r="J35" s="11"/>
      <c r="K35" s="11"/>
      <c r="M35" s="11"/>
    </row>
    <row r="36" spans="1:13" s="10" customFormat="1" x14ac:dyDescent="0.2">
      <c r="G36" s="21"/>
      <c r="I36" s="11"/>
      <c r="J36" s="11"/>
      <c r="K36" s="11"/>
      <c r="M36" s="11"/>
    </row>
    <row r="37" spans="1:13" s="10" customFormat="1" x14ac:dyDescent="0.2">
      <c r="I37" s="11"/>
      <c r="J37" s="11"/>
      <c r="K37" s="11"/>
      <c r="M37" s="11"/>
    </row>
    <row r="38" spans="1:13" s="10" customFormat="1" x14ac:dyDescent="0.2">
      <c r="I38" s="11"/>
      <c r="J38" s="11"/>
      <c r="K38" s="11"/>
      <c r="M38" s="11"/>
    </row>
    <row r="39" spans="1:13" s="10" customFormat="1" x14ac:dyDescent="0.2">
      <c r="I39" s="11"/>
      <c r="J39" s="11"/>
      <c r="K39" s="11"/>
      <c r="M39" s="11"/>
    </row>
    <row r="40" spans="1:13" s="27" customFormat="1" ht="39" customHeight="1" x14ac:dyDescent="0.2">
      <c r="I40" s="38"/>
      <c r="J40" s="38"/>
      <c r="K40" s="38"/>
      <c r="M40" s="38"/>
    </row>
    <row r="41" spans="1:13" s="39" customFormat="1" x14ac:dyDescent="0.2">
      <c r="I41" s="40"/>
      <c r="J41" s="40"/>
      <c r="K41" s="40"/>
      <c r="M41" s="40"/>
    </row>
    <row r="42" spans="1:13" s="39" customFormat="1" ht="147.75" customHeight="1" x14ac:dyDescent="0.2">
      <c r="A42" s="39">
        <v>25028.76</v>
      </c>
      <c r="D42" s="39">
        <f>IF(F9="",0,IF(L61&lt;&gt;0,L61,IF(D46=1,D14*33.35%,D14*33.35%)))</f>
        <v>0</v>
      </c>
      <c r="I42" s="40"/>
      <c r="J42" s="40"/>
      <c r="K42" s="40"/>
      <c r="M42" s="40"/>
    </row>
    <row r="43" spans="1:13" s="39" customFormat="1" x14ac:dyDescent="0.2">
      <c r="I43" s="40"/>
      <c r="J43" s="40"/>
      <c r="K43" s="40"/>
      <c r="M43" s="40"/>
    </row>
    <row r="44" spans="1:13" s="39" customFormat="1" x14ac:dyDescent="0.2">
      <c r="I44" s="40"/>
      <c r="J44" s="40"/>
      <c r="M44" s="40"/>
    </row>
    <row r="45" spans="1:13" s="39" customFormat="1" x14ac:dyDescent="0.2">
      <c r="D45" s="41" t="s">
        <v>0</v>
      </c>
      <c r="I45" s="40"/>
      <c r="J45" s="40"/>
      <c r="M45" s="40"/>
    </row>
    <row r="46" spans="1:13" s="39" customFormat="1" ht="12" thickBot="1" x14ac:dyDescent="0.25">
      <c r="D46" s="42">
        <v>1</v>
      </c>
      <c r="E46" s="43"/>
      <c r="I46" s="40"/>
      <c r="J46" s="40"/>
      <c r="K46" s="40"/>
      <c r="M46" s="40"/>
    </row>
    <row r="47" spans="1:13" s="39" customFormat="1" ht="15" customHeight="1" x14ac:dyDescent="0.2">
      <c r="D47" s="43"/>
      <c r="E47" s="43"/>
      <c r="G47" s="44" t="s">
        <v>20</v>
      </c>
      <c r="H47" s="45"/>
      <c r="I47" s="45"/>
      <c r="J47" s="46" t="s">
        <v>21</v>
      </c>
      <c r="K47" s="47" t="s">
        <v>22</v>
      </c>
      <c r="L47" s="48"/>
    </row>
    <row r="48" spans="1:13" s="39" customFormat="1" ht="12" thickBot="1" x14ac:dyDescent="0.25">
      <c r="D48" s="43"/>
      <c r="E48" s="43"/>
      <c r="G48" s="49"/>
      <c r="I48" s="40"/>
      <c r="J48" s="50" t="str">
        <f>IF(F9="","",YEAR(F9))</f>
        <v/>
      </c>
      <c r="K48" s="50" t="str">
        <f>IF(OR(G52=2020,G52=2024,G52=2028,G52=2032,G52=2036,G52=2040,G52=2044,G52=2048,G52=2052,G52=2056,G52=2060,G52=2064,G52=2068,G52=2072,G52=2076,G52=2080,G52=2084,G52=2088,G52=2092,G52=2096),"si","")</f>
        <v/>
      </c>
      <c r="L48" s="51"/>
    </row>
    <row r="49" spans="4:13" s="39" customFormat="1" ht="15" customHeight="1" x14ac:dyDescent="0.2">
      <c r="D49" s="99" t="s">
        <v>23</v>
      </c>
      <c r="E49" s="100"/>
      <c r="G49" s="52" t="s">
        <v>24</v>
      </c>
      <c r="H49" s="53" t="s">
        <v>25</v>
      </c>
      <c r="I49" s="40"/>
      <c r="J49" s="40"/>
      <c r="K49" s="40"/>
      <c r="L49" s="54" t="s">
        <v>26</v>
      </c>
    </row>
    <row r="50" spans="4:13" s="39" customFormat="1" x14ac:dyDescent="0.2">
      <c r="D50" s="55" t="s">
        <v>27</v>
      </c>
      <c r="E50" s="56" t="s">
        <v>28</v>
      </c>
      <c r="G50" s="57" t="str">
        <f>IF(F9="","",DAY(F9))</f>
        <v/>
      </c>
      <c r="H50" s="58" t="str">
        <f>IF(F10="","",DAY(F10))</f>
        <v/>
      </c>
      <c r="I50" s="59" t="s">
        <v>29</v>
      </c>
      <c r="J50" s="60" t="s">
        <v>30</v>
      </c>
      <c r="K50" s="61"/>
      <c r="L50" s="62">
        <f>ROUND(IF(F9="",0,IF(D46=2,(F10-F9+1)*20/365,IF(D46=3,(F10-F9+1)*20/365,IF(D46=4,(F10-F9+1)*20/365,IF(D46=5,(F10-F9+1)*20/365,IF(D46=1,(F10-F9+1)*12/365)))))),2)</f>
        <v>0</v>
      </c>
    </row>
    <row r="51" spans="4:13" s="39" customFormat="1" x14ac:dyDescent="0.2">
      <c r="D51" s="101" t="s">
        <v>31</v>
      </c>
      <c r="E51" s="56">
        <v>12</v>
      </c>
      <c r="G51" s="63" t="str">
        <f>IF(F9="","",MONTH(F9))</f>
        <v/>
      </c>
      <c r="H51" s="58" t="str">
        <f>IF(F10="","",MONTH(F10))</f>
        <v/>
      </c>
      <c r="I51" s="59" t="s">
        <v>32</v>
      </c>
      <c r="J51" s="64"/>
      <c r="K51" s="65"/>
      <c r="L51" s="66">
        <f>ROUND(IF(F18="",0,IF(D46=2,(F20*20/12),IF(D46=3,(F20*20/12),IF(D46=4,(F20*20/12),IF(D46=5,(F20*20/12),IF(D46=1,(F20*12/12))))))),2)</f>
        <v>0</v>
      </c>
    </row>
    <row r="52" spans="4:13" s="39" customFormat="1" ht="12" thickBot="1" x14ac:dyDescent="0.25">
      <c r="D52" s="102"/>
      <c r="E52" s="67">
        <v>14</v>
      </c>
      <c r="G52" s="63" t="str">
        <f>IF(F9="","",YEAR(F9))</f>
        <v/>
      </c>
      <c r="H52" s="50" t="str">
        <f>IF(F10="","",YEAR(F10))</f>
        <v/>
      </c>
      <c r="I52" s="59" t="s">
        <v>33</v>
      </c>
      <c r="J52" s="64" t="str">
        <f>IF(I57="","",IF(AND(G51=2,K48=""),29-G50,IF(AND(G51=2,K48="si"),30-G50,IF(OR(G51=4,G51=6,G51=9,G51=11),31-G50,32-G50))))</f>
        <v/>
      </c>
      <c r="K52" s="65"/>
      <c r="L52" s="68" t="s">
        <v>34</v>
      </c>
    </row>
    <row r="53" spans="4:13" s="39" customFormat="1" x14ac:dyDescent="0.2">
      <c r="D53" s="69"/>
      <c r="E53" s="69"/>
      <c r="F53" s="40"/>
      <c r="G53" s="52" t="s">
        <v>35</v>
      </c>
      <c r="H53" s="50" t="str">
        <f>IF(OR(G50="",H50=""),"",IF(G50=1,IF(OR(AND(H50=29,H51=2,L53="si"),AND(H50=28,H51=2,L53=""),AND(H50=30,H51=4),AND(H50=30,H51=6),AND(H50=30,H51=9),AND(H50=30,H51=11),AND(H50=31)),"RRMENSUAL","RRDIARIA"),"RRDIARIA"))</f>
        <v/>
      </c>
      <c r="I53" s="40"/>
      <c r="J53" s="70" t="str">
        <f>IF(I58&lt;&gt;"",H50,"")</f>
        <v/>
      </c>
      <c r="K53" s="71"/>
      <c r="L53" s="72" t="str">
        <f>IF(OR(H52=2020,H52=2024,H52=2028,H52=2032,H52=2036,H52=2040,H52=2044,H52=2048,H52=2052,H52=2056,H52=2060,H52=2064,H52=2068,H52=2072,H52=2076,H52=2080,H52=2084,H52=2088,H52=2092,H52=2096),"si","")</f>
        <v/>
      </c>
    </row>
    <row r="54" spans="4:13" s="39" customFormat="1" x14ac:dyDescent="0.2">
      <c r="D54" s="69"/>
      <c r="E54" s="69"/>
      <c r="F54" s="40"/>
      <c r="G54" s="49"/>
      <c r="I54" s="40"/>
      <c r="J54" s="73" t="str">
        <f>IF(I59="","",IF(AND(G51=2,K48=""),29-G50,IF(AND(G51=2,K48="si"),30-G50,IF(OR(G51=4,G51=6,G51=9,G51=11),31-G50,32-G50))))</f>
        <v/>
      </c>
      <c r="K54" s="74" t="str">
        <f>IF(I60&lt;&gt;"",(H50-G50)+1,H50)</f>
        <v/>
      </c>
      <c r="L54" s="66"/>
    </row>
    <row r="55" spans="4:13" s="39" customFormat="1" ht="30" customHeight="1" x14ac:dyDescent="0.2">
      <c r="D55" s="75"/>
      <c r="E55" s="50"/>
      <c r="F55" s="40"/>
      <c r="G55" s="49"/>
      <c r="H55" s="76" t="s">
        <v>36</v>
      </c>
      <c r="I55" s="76" t="s">
        <v>37</v>
      </c>
      <c r="J55" s="60" t="s">
        <v>38</v>
      </c>
      <c r="K55" s="61"/>
      <c r="L55" s="68" t="s">
        <v>39</v>
      </c>
    </row>
    <row r="56" spans="4:13" s="39" customFormat="1" ht="23.25" thickBot="1" x14ac:dyDescent="0.25">
      <c r="D56" s="77" t="s">
        <v>40</v>
      </c>
      <c r="E56" s="78">
        <f>IF(D46=1,((12/365)+1+(33.35/100)),((20/365)+1+(33.35/100)))</f>
        <v>1.3663767123287673</v>
      </c>
      <c r="F56" s="40"/>
      <c r="G56" s="79" t="s">
        <v>41</v>
      </c>
      <c r="H56" s="50" t="str">
        <f>IF(H53="RRMENSUAL",(DATEDIF(F9,F10,"m")+1),"")</f>
        <v/>
      </c>
      <c r="I56" s="50" t="str">
        <f>IF(H56="","",F8*H56)</f>
        <v/>
      </c>
      <c r="J56" s="80" t="s">
        <v>42</v>
      </c>
      <c r="K56" s="81"/>
      <c r="L56" s="72" t="str">
        <f>IF(I56="","",IF(F8&gt;4909.5,(4909.5*33.35%)*H56,""))</f>
        <v/>
      </c>
    </row>
    <row r="57" spans="4:13" s="39" customFormat="1" x14ac:dyDescent="0.2">
      <c r="D57" s="75" t="s">
        <v>5</v>
      </c>
      <c r="E57" s="50">
        <f>IF(OR(F18="",F20=""),0,(F18/E56)/F20)</f>
        <v>0</v>
      </c>
      <c r="F57" s="40"/>
      <c r="G57" s="79" t="s">
        <v>43</v>
      </c>
      <c r="H57" s="82" t="str">
        <f>IF(AND(G50&lt;&gt;1,OR(AND(H50=28,H51=2,L53=""),AND(H50=29,H51=2,N61="si"),AND(H50=30,H51=4),AND(H50=30,H51=6),AND(H50=30,H51=9),AND(H50=30,H51=11),AND(H50=31))),(DATEDIF(F9,F10,"m")),"")</f>
        <v/>
      </c>
      <c r="I57" s="50" t="str">
        <f>IF(H57="","",(ROUND(H57*F8+(IF(AND(G51=2,K48=""),F8/28*(29-G50),IF(AND(G51=2,K48="si"),F8/29*(30-G50),IF(OR(G51=4,G51=6,G51=9,G51=11),F8/30*(31-G50),F8/31*(32-G50))))),2)))</f>
        <v/>
      </c>
      <c r="J57" s="40"/>
      <c r="K57" s="40"/>
      <c r="L57" s="72" t="str">
        <f>IF(I57="","",ROUND(IF(F8&gt;4909.5,(H57*4909.5)*33.35%+(IF(AND(G51=2,K48=""),(4909.5/28*J52)*33.35%,IF(AND(G51=2,K48="si"),(4909.5/29*J52)*31.1%,IF(OR(G51=4,G51=6,G51=9,G51=11),(4909.5/30*J52)*33.35%,(4909.5/31*J52)*33.35%))))),2))</f>
        <v/>
      </c>
    </row>
    <row r="58" spans="4:13" s="39" customFormat="1" x14ac:dyDescent="0.2">
      <c r="D58" s="75" t="s">
        <v>6</v>
      </c>
      <c r="E58" s="50">
        <f>IF(E57&lt;4909.5,IF(D46=1,E57*33.35%,E57*33.35%),1157.53)</f>
        <v>0</v>
      </c>
      <c r="F58" s="40"/>
      <c r="G58" s="79" t="s">
        <v>44</v>
      </c>
      <c r="H58" s="50" t="str">
        <f>IF(OR(F9="",F10=""),"",IF(AND(G50=1,H53="RRDIARIA"),DATEDIF(F9,F10,"m"),""))</f>
        <v/>
      </c>
      <c r="I58" s="50" t="str">
        <f>IF(H58="","",(ROUND(H58*F8+(IF(AND(H51=2,L53=""),F8/28*H50,IF(AND(H51=2,L53="si"),F8/29*H50,IF(OR(H51=4,H51=6,H51=9,H51=11),F8/30*H50,F8/31*H50)))),2)))</f>
        <v/>
      </c>
      <c r="J58" s="40"/>
      <c r="K58" s="40"/>
      <c r="L58" s="72" t="str">
        <f>IF(I58="","",ROUND(IF(F8&gt;4909.5,(H58*4909.5)*33.35%+(IF(AND(H51=2,L53=""),(4909.5/28*J53)*33.35%,IF(AND(H51=2,L53="si"),(4909.5/29*J53)*33.35%,IF(OR(H51=4,H51=6,H51=9,H51=11),(4909.5/30*J53)*33.35%,(4909.5/31*J53)*33.35%))))),2))</f>
        <v/>
      </c>
    </row>
    <row r="59" spans="4:13" s="39" customFormat="1" ht="22.5" x14ac:dyDescent="0.2">
      <c r="D59" s="75" t="s">
        <v>7</v>
      </c>
      <c r="E59" s="50">
        <f>E57/365*20</f>
        <v>0</v>
      </c>
      <c r="F59" s="40"/>
      <c r="G59" s="83" t="s">
        <v>45</v>
      </c>
      <c r="H59" s="84" t="str">
        <f>IF(H53="","",IF(AND(H56="",H57="",H58=""),IF(DAY(F9)&lt;=DAY(F10),DATEDIF(F9,F10,"M")-1,DATEDIF(F9,F10,"M")),""))</f>
        <v/>
      </c>
      <c r="I59" s="85" t="str">
        <f>IF(H59="","",IF(I60&lt;&gt;"","",ROUND((IF(AND(G51=2,K48=""),F8/28*(29-G50),IF(AND(G51=2,K48="si"),F8/29*(30-G50),IF(OR(G51=4,G51=6,G51=9,G51=11),F8/30*(31-G50),F8/31*(32-G50)))))+F8*H59+(IF(AND(H51=2,L53=""),F8/28*H50,IF(AND(H51=2,L53="si"),F8/29*H50,IF(OR(H51=4,H51=6,H51=9,H51=11),F8/30*H50,F8/31*H50)))),2)))</f>
        <v/>
      </c>
      <c r="J59" s="86"/>
      <c r="K59" s="86"/>
      <c r="L59" s="87" t="str">
        <f>IF(I59="","",ROUND(IF(F8&gt;4909.5,(H59*4909.5)*33.35%+(IF(AND(G51=2,K48=""),(4909.5/28*J54)*33.35%,IF(AND(G51=2,K48="si"),(4909.5/29*J54)*33.35%,IF(OR(G51=4,G51=6,G51=9,G51=11),(4909.5/30*J54)*33.35%,(4909.5/31*J54)*33.35%))))+(IF(AND(H51=2,L53=""),(4909.5/28*K54)*33.35%,IF(AND(H51=2,L53="si"),(4909.5/29*K54)*33.35%,IF(OR(H51=4,H51=6,H51=9,H51=11),(4909.5/30*K54)*33.35%,(4909.5/31*K54)*33.35%))))),2))</f>
        <v/>
      </c>
    </row>
    <row r="60" spans="4:13" s="39" customFormat="1" x14ac:dyDescent="0.2">
      <c r="D60" s="88"/>
      <c r="E60" s="40"/>
      <c r="F60" s="40"/>
      <c r="G60" s="98" t="s">
        <v>46</v>
      </c>
      <c r="H60" s="98"/>
      <c r="I60" s="82" t="str">
        <f>IF(AND(F9="",F10=""),"",IF(OR(H56&lt;&gt;"",H57&lt;&gt;"",H58&lt;&gt;""),"",IF(H51&lt;&gt;G51,"",IF(AND(G51=H51,G52&lt;&gt;H52),"",(IF(AND(G52=H52,G51=H51),IF(AND(G51=2,K48=""),(F8/28)*(H50-G50+1),IF(AND(G51=2,K48="si"),(F8/29)*(H50-G50+1),IF(OR(G51=4,G51=6,G51=9,G51=11),(F8/30)*(H50-G50+1),(F8/31)*(H50-G50+1))))))))))</f>
        <v/>
      </c>
      <c r="J60" s="89"/>
      <c r="K60" s="89" t="str">
        <f>H59</f>
        <v/>
      </c>
      <c r="L60" s="72" t="str">
        <f>IF(AND(F9="",F10=""),"",IF(F8="","",IF(OR(L56&lt;&gt;"",L57&lt;&gt;"",L58&lt;&gt;"",L59&lt;&gt;"",F8&lt;4909.5),"",IF(AND(G51=2,K48=""),(4909.5/28*K54)*33.35%,IF(AND(G51=2,K48="si"),(4909.5/29*K54)*33.35%,IF(OR(G51=4,G51=6,G51=9,G51=11),(4909.5/30*K54)*33.35%,(4909.5/31*K54)*33.35%))))))</f>
        <v/>
      </c>
    </row>
    <row r="61" spans="4:13" s="39" customFormat="1" ht="43.5" customHeight="1" thickBot="1" x14ac:dyDescent="0.25">
      <c r="D61" s="90" t="s">
        <v>47</v>
      </c>
      <c r="E61" s="50" t="str">
        <f>IF(E57&gt;4909.5,(E57*33.35%)-E58,"")</f>
        <v/>
      </c>
      <c r="F61" s="40"/>
      <c r="G61" s="91"/>
      <c r="H61" s="92"/>
      <c r="I61" s="93"/>
      <c r="J61" s="93"/>
      <c r="K61" s="93"/>
      <c r="L61" s="94">
        <f>SUM(L56:L60)</f>
        <v>0</v>
      </c>
    </row>
    <row r="62" spans="4:13" s="39" customFormat="1" x14ac:dyDescent="0.2">
      <c r="D62" s="90" t="s">
        <v>48</v>
      </c>
      <c r="E62" s="50" t="e">
        <f>E59/E57</f>
        <v>#DIV/0!</v>
      </c>
      <c r="F62" s="40"/>
      <c r="G62" s="40"/>
      <c r="H62" s="40"/>
      <c r="I62" s="40"/>
      <c r="L62" s="40"/>
    </row>
    <row r="63" spans="4:13" s="39" customFormat="1" ht="27" customHeight="1" x14ac:dyDescent="0.2">
      <c r="D63" s="90" t="s">
        <v>49</v>
      </c>
      <c r="E63" s="50" t="e">
        <f>E61*E62</f>
        <v>#VALUE!</v>
      </c>
      <c r="F63" s="40"/>
      <c r="G63" s="40"/>
      <c r="I63" s="40"/>
      <c r="L63" s="40"/>
      <c r="M63" s="40"/>
    </row>
    <row r="64" spans="4:13" s="39" customFormat="1" ht="21.75" customHeight="1" x14ac:dyDescent="0.2">
      <c r="D64" s="90" t="s">
        <v>50</v>
      </c>
      <c r="E64" s="50" t="e">
        <f>E61-E63</f>
        <v>#VALUE!</v>
      </c>
      <c r="F64" s="40"/>
      <c r="G64" s="40"/>
    </row>
    <row r="65" spans="1:14" s="39" customFormat="1" x14ac:dyDescent="0.2">
      <c r="A65" s="95"/>
      <c r="B65" s="95"/>
      <c r="C65" s="95"/>
      <c r="D65" s="90" t="s">
        <v>51</v>
      </c>
      <c r="E65" s="50">
        <f>IF(E57&gt;4909.5,SUM(E64+E57),0)</f>
        <v>0</v>
      </c>
      <c r="F65" s="40"/>
      <c r="G65" s="40"/>
      <c r="N65" s="43"/>
    </row>
    <row r="66" spans="1:14" s="39" customFormat="1" ht="30.75" customHeight="1" x14ac:dyDescent="0.2">
      <c r="D66" s="90" t="s">
        <v>52</v>
      </c>
      <c r="E66" s="50">
        <f>IF(E57&gt;4909.5,E59+E63,0)</f>
        <v>0</v>
      </c>
      <c r="F66" s="40"/>
      <c r="G66" s="40"/>
    </row>
    <row r="67" spans="1:14" s="39" customFormat="1" ht="27" customHeight="1" x14ac:dyDescent="0.2">
      <c r="D67" s="40"/>
      <c r="G67" s="40"/>
    </row>
    <row r="68" spans="1:14" s="39" customFormat="1" x14ac:dyDescent="0.2">
      <c r="D68" s="40"/>
      <c r="G68" s="40"/>
    </row>
    <row r="69" spans="1:14" s="39" customFormat="1" x14ac:dyDescent="0.2">
      <c r="D69" s="40"/>
      <c r="G69" s="40"/>
    </row>
    <row r="70" spans="1:14" s="39" customFormat="1" x14ac:dyDescent="0.2">
      <c r="D70" s="40"/>
      <c r="G70" s="40"/>
    </row>
    <row r="71" spans="1:14" s="39" customFormat="1" x14ac:dyDescent="0.2">
      <c r="D71" s="40"/>
      <c r="G71" s="40"/>
    </row>
    <row r="72" spans="1:14" s="39" customFormat="1" x14ac:dyDescent="0.2">
      <c r="D72" s="40"/>
      <c r="G72" s="40"/>
    </row>
    <row r="73" spans="1:14" s="39" customFormat="1" x14ac:dyDescent="0.2">
      <c r="D73" s="40"/>
      <c r="G73" s="40"/>
    </row>
    <row r="74" spans="1:14" s="39" customFormat="1" x14ac:dyDescent="0.2">
      <c r="D74" s="40"/>
      <c r="G74" s="40"/>
    </row>
    <row r="75" spans="1:14" s="39" customFormat="1" x14ac:dyDescent="0.2">
      <c r="D75" s="40"/>
      <c r="G75" s="40"/>
    </row>
    <row r="76" spans="1:14" s="39" customFormat="1" x14ac:dyDescent="0.2">
      <c r="D76" s="40"/>
      <c r="G76" s="40"/>
    </row>
    <row r="77" spans="1:14" s="39" customFormat="1" x14ac:dyDescent="0.2">
      <c r="D77" s="40"/>
      <c r="G77" s="40"/>
    </row>
    <row r="78" spans="1:14" s="39" customFormat="1" x14ac:dyDescent="0.2">
      <c r="D78" s="40"/>
      <c r="G78" s="40"/>
    </row>
    <row r="79" spans="1:14" s="39" customFormat="1" x14ac:dyDescent="0.2">
      <c r="D79" s="40"/>
      <c r="E79" s="40"/>
      <c r="F79" s="40"/>
      <c r="G79" s="40"/>
    </row>
    <row r="80" spans="1:14" s="39" customFormat="1" x14ac:dyDescent="0.2">
      <c r="D80" s="40"/>
      <c r="E80" s="40"/>
      <c r="F80" s="40"/>
      <c r="G80" s="40"/>
    </row>
    <row r="81" spans="4:11" s="39" customFormat="1" x14ac:dyDescent="0.2">
      <c r="D81" s="40"/>
      <c r="E81" s="40"/>
      <c r="F81" s="40"/>
      <c r="G81" s="40"/>
    </row>
    <row r="82" spans="4:11" s="39" customFormat="1" x14ac:dyDescent="0.2"/>
    <row r="83" spans="4:11" s="39" customFormat="1" x14ac:dyDescent="0.2"/>
    <row r="84" spans="4:11" s="39" customFormat="1" x14ac:dyDescent="0.2"/>
    <row r="85" spans="4:11" s="39" customFormat="1" x14ac:dyDescent="0.2"/>
    <row r="86" spans="4:11" s="39" customFormat="1" x14ac:dyDescent="0.2"/>
    <row r="87" spans="4:11" s="39" customFormat="1" x14ac:dyDescent="0.2"/>
    <row r="88" spans="4:11" s="39" customFormat="1" x14ac:dyDescent="0.2"/>
    <row r="89" spans="4:11" s="39" customFormat="1" x14ac:dyDescent="0.2"/>
    <row r="90" spans="4:11" s="39" customFormat="1" ht="6.75" customHeight="1" x14ac:dyDescent="0.2"/>
    <row r="91" spans="4:11" s="39" customFormat="1" x14ac:dyDescent="0.2"/>
    <row r="92" spans="4:11" s="39" customFormat="1" x14ac:dyDescent="0.2"/>
    <row r="93" spans="4:11" s="39" customFormat="1" x14ac:dyDescent="0.2">
      <c r="I93" s="40"/>
      <c r="J93" s="40"/>
      <c r="K93" s="40"/>
    </row>
  </sheetData>
  <sheetProtection selectLockedCells="1"/>
  <mergeCells count="13">
    <mergeCell ref="G60:H60"/>
    <mergeCell ref="D49:E49"/>
    <mergeCell ref="D51:D52"/>
    <mergeCell ref="D2:L4"/>
    <mergeCell ref="D6:G6"/>
    <mergeCell ref="D8:E8"/>
    <mergeCell ref="D9:E9"/>
    <mergeCell ref="D10:E10"/>
    <mergeCell ref="D22:G22"/>
    <mergeCell ref="D16:G16"/>
    <mergeCell ref="D18:E18"/>
    <mergeCell ref="D19:E19"/>
    <mergeCell ref="D20:E20"/>
  </mergeCells>
  <pageMargins left="0.70866141732283472" right="0.70866141732283472" top="0.74803149606299213" bottom="0.74803149606299213" header="0.31496062992125984" footer="0.31496062992125984"/>
  <pageSetup paperSize="9" scale="75" orientation="landscape" r:id="rId1"/>
  <drawing r:id="rId2"/>
  <legacyDrawing r:id="rId3"/>
  <oleObjects>
    <mc:AlternateContent xmlns:mc="http://schemas.openxmlformats.org/markup-compatibility/2006">
      <mc:Choice Requires="x14">
        <oleObject progId="Word.Document.12" shapeId="1046" r:id="rId4">
          <objectPr defaultSize="0" r:id="rId5">
            <anchor moveWithCells="1">
              <from>
                <xdr:col>0</xdr:col>
                <xdr:colOff>1181100</xdr:colOff>
                <xdr:row>7</xdr:row>
                <xdr:rowOff>19050</xdr:rowOff>
              </from>
              <to>
                <xdr:col>2</xdr:col>
                <xdr:colOff>352425</xdr:colOff>
                <xdr:row>14</xdr:row>
                <xdr:rowOff>571500</xdr:rowOff>
              </to>
            </anchor>
          </objectPr>
        </oleObject>
      </mc:Choice>
      <mc:Fallback>
        <oleObject progId="Word.Document.12" shapeId="1046" r:id="rId4"/>
      </mc:Fallback>
    </mc:AlternateContent>
  </oleObjects>
  <mc:AlternateContent xmlns:mc="http://schemas.openxmlformats.org/markup-compatibility/2006">
    <mc:Choice Requires="x14">
      <controls>
        <mc:AlternateContent xmlns:mc="http://schemas.openxmlformats.org/markup-compatibility/2006">
          <mc:Choice Requires="x14">
            <control shapeId="1026" r:id="rId6" name="Button 2">
              <controlPr defaultSize="0" print="0" autoFill="0" autoPict="0" macro="[0]!Macro4">
                <anchor moveWithCells="1" sizeWithCells="1">
                  <from>
                    <xdr:col>6</xdr:col>
                    <xdr:colOff>304800</xdr:colOff>
                    <xdr:row>0</xdr:row>
                    <xdr:rowOff>0</xdr:rowOff>
                  </from>
                  <to>
                    <xdr:col>6</xdr:col>
                    <xdr:colOff>1543050</xdr:colOff>
                    <xdr:row>0</xdr:row>
                    <xdr:rowOff>0</xdr:rowOff>
                  </to>
                </anchor>
              </controlPr>
            </control>
          </mc:Choice>
        </mc:AlternateContent>
        <mc:AlternateContent xmlns:mc="http://schemas.openxmlformats.org/markup-compatibility/2006">
          <mc:Choice Requires="x14">
            <control shapeId="1044" r:id="rId7" name="Button 20">
              <controlPr defaultSize="0" print="0" autoFill="0" autoPict="0" macro="[0]!Macro1">
                <anchor moveWithCells="1" sizeWithCells="1">
                  <from>
                    <xdr:col>6</xdr:col>
                    <xdr:colOff>666750</xdr:colOff>
                    <xdr:row>8</xdr:row>
                    <xdr:rowOff>19050</xdr:rowOff>
                  </from>
                  <to>
                    <xdr:col>7</xdr:col>
                    <xdr:colOff>28575</xdr:colOff>
                    <xdr:row>10</xdr:row>
                    <xdr:rowOff>19050</xdr:rowOff>
                  </to>
                </anchor>
              </controlPr>
            </control>
          </mc:Choice>
        </mc:AlternateContent>
        <mc:AlternateContent xmlns:mc="http://schemas.openxmlformats.org/markup-compatibility/2006">
          <mc:Choice Requires="x14">
            <control shapeId="1045" r:id="rId8" name="Button 21">
              <controlPr defaultSize="0" print="0" autoFill="0" autoPict="0" macro="[0]!Macro2">
                <anchor moveWithCells="1" sizeWithCells="1">
                  <from>
                    <xdr:col>6</xdr:col>
                    <xdr:colOff>609600</xdr:colOff>
                    <xdr:row>17</xdr:row>
                    <xdr:rowOff>114300</xdr:rowOff>
                  </from>
                  <to>
                    <xdr:col>6</xdr:col>
                    <xdr:colOff>1704975</xdr:colOff>
                    <xdr:row>19</xdr:row>
                    <xdr:rowOff>114300</xdr:rowOff>
                  </to>
                </anchor>
              </controlPr>
            </control>
          </mc:Choice>
        </mc:AlternateContent>
        <mc:AlternateContent xmlns:mc="http://schemas.openxmlformats.org/markup-compatibility/2006">
          <mc:Choice Requires="x14">
            <control shapeId="1047" r:id="rId9" name="Option Button 23">
              <controlPr defaultSize="0" autoFill="0" autoLine="0" autoPict="0">
                <anchor moveWithCells="1">
                  <from>
                    <xdr:col>1</xdr:col>
                    <xdr:colOff>9525</xdr:colOff>
                    <xdr:row>7</xdr:row>
                    <xdr:rowOff>180975</xdr:rowOff>
                  </from>
                  <to>
                    <xdr:col>1</xdr:col>
                    <xdr:colOff>304800</xdr:colOff>
                    <xdr:row>8</xdr:row>
                    <xdr:rowOff>171450</xdr:rowOff>
                  </to>
                </anchor>
              </controlPr>
            </control>
          </mc:Choice>
        </mc:AlternateContent>
        <mc:AlternateContent xmlns:mc="http://schemas.openxmlformats.org/markup-compatibility/2006">
          <mc:Choice Requires="x14">
            <control shapeId="1048" r:id="rId10" name="Option Button 24">
              <controlPr defaultSize="0" autoFill="0" autoLine="0" autoPict="0">
                <anchor moveWithCells="1">
                  <from>
                    <xdr:col>1</xdr:col>
                    <xdr:colOff>0</xdr:colOff>
                    <xdr:row>9</xdr:row>
                    <xdr:rowOff>95250</xdr:rowOff>
                  </from>
                  <to>
                    <xdr:col>1</xdr:col>
                    <xdr:colOff>295275</xdr:colOff>
                    <xdr:row>10</xdr:row>
                    <xdr:rowOff>85725</xdr:rowOff>
                  </to>
                </anchor>
              </controlPr>
            </control>
          </mc:Choice>
        </mc:AlternateContent>
        <mc:AlternateContent xmlns:mc="http://schemas.openxmlformats.org/markup-compatibility/2006">
          <mc:Choice Requires="x14">
            <control shapeId="1049" r:id="rId11" name="Option Button 25">
              <controlPr defaultSize="0" autoFill="0" autoLine="0" autoPict="0">
                <anchor moveWithCells="1">
                  <from>
                    <xdr:col>1</xdr:col>
                    <xdr:colOff>0</xdr:colOff>
                    <xdr:row>11</xdr:row>
                    <xdr:rowOff>28575</xdr:rowOff>
                  </from>
                  <to>
                    <xdr:col>1</xdr:col>
                    <xdr:colOff>295275</xdr:colOff>
                    <xdr:row>11</xdr:row>
                    <xdr:rowOff>257175</xdr:rowOff>
                  </to>
                </anchor>
              </controlPr>
            </control>
          </mc:Choice>
        </mc:AlternateContent>
        <mc:AlternateContent xmlns:mc="http://schemas.openxmlformats.org/markup-compatibility/2006">
          <mc:Choice Requires="x14">
            <control shapeId="1050" r:id="rId12" name="Option Button 26">
              <controlPr defaultSize="0" autoFill="0" autoLine="0" autoPict="0">
                <anchor moveWithCells="1">
                  <from>
                    <xdr:col>0</xdr:col>
                    <xdr:colOff>2047875</xdr:colOff>
                    <xdr:row>12</xdr:row>
                    <xdr:rowOff>95250</xdr:rowOff>
                  </from>
                  <to>
                    <xdr:col>1</xdr:col>
                    <xdr:colOff>295275</xdr:colOff>
                    <xdr:row>13</xdr:row>
                    <xdr:rowOff>85725</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854BA6528C73A499BC16285B8E173DC" ma:contentTypeVersion="18" ma:contentTypeDescription="Crea un document nou" ma:contentTypeScope="" ma:versionID="3a6cf264f048e497f7471c8fe0953315">
  <xsd:schema xmlns:xsd="http://www.w3.org/2001/XMLSchema" xmlns:xs="http://www.w3.org/2001/XMLSchema" xmlns:p="http://schemas.microsoft.com/office/2006/metadata/properties" xmlns:ns2="4af69165-b505-481b-9011-f24b730a8c49" xmlns:ns3="0c41f792-b750-44f5-ae1e-577e00342cf2" targetNamespace="http://schemas.microsoft.com/office/2006/metadata/properties" ma:root="true" ma:fieldsID="3629751f26c9dd9f08add9050748ff78" ns2:_="" ns3:_="">
    <xsd:import namespace="4af69165-b505-481b-9011-f24b730a8c49"/>
    <xsd:import namespace="0c41f792-b750-44f5-ae1e-577e00342cf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f69165-b505-481b-9011-f24b730a8c4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es de la imatge" ma:readOnly="false" ma:fieldId="{5cf76f15-5ced-4ddc-b409-7134ff3c332f}" ma:taxonomyMulti="true" ma:sspId="34c01127-bdf0-454e-9077-a20ba63b60e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c41f792-b750-44f5-ae1e-577e00342cf2" elementFormDefault="qualified">
    <xsd:import namespace="http://schemas.microsoft.com/office/2006/documentManagement/types"/>
    <xsd:import namespace="http://schemas.microsoft.com/office/infopath/2007/PartnerControls"/>
    <xsd:element name="SharedWithUsers" ma:index="18"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 compartit amb detalls" ma:internalName="SharedWithDetails" ma:readOnly="true">
      <xsd:simpleType>
        <xsd:restriction base="dms:Note">
          <xsd:maxLength value="255"/>
        </xsd:restriction>
      </xsd:simpleType>
    </xsd:element>
    <xsd:element name="TaxCatchAll" ma:index="22" nillable="true" ma:displayName="Taxonomy Catch All Column" ma:hidden="true" ma:list="{bd509e3e-3285-4e05-9994-47d8446c3dac}" ma:internalName="TaxCatchAll" ma:showField="CatchAllData" ma:web="0c41f792-b750-44f5-ae1e-577e00342cf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f69165-b505-481b-9011-f24b730a8c49">
      <Terms xmlns="http://schemas.microsoft.com/office/infopath/2007/PartnerControls"/>
    </lcf76f155ced4ddcb4097134ff3c332f>
    <TaxCatchAll xmlns="0c41f792-b750-44f5-ae1e-577e00342cf2" xsi:nil="true"/>
  </documentManagement>
</p:properties>
</file>

<file path=customXml/itemProps1.xml><?xml version="1.0" encoding="utf-8"?>
<ds:datastoreItem xmlns:ds="http://schemas.openxmlformats.org/officeDocument/2006/customXml" ds:itemID="{86E895C1-3C48-4741-BEBB-578FD0E7DBCE}">
  <ds:schemaRefs>
    <ds:schemaRef ds:uri="http://schemas.microsoft.com/sharepoint/v3/contenttype/forms"/>
  </ds:schemaRefs>
</ds:datastoreItem>
</file>

<file path=customXml/itemProps2.xml><?xml version="1.0" encoding="utf-8"?>
<ds:datastoreItem xmlns:ds="http://schemas.openxmlformats.org/officeDocument/2006/customXml" ds:itemID="{79B7B03E-B99B-41F1-B264-E0B33B5FA9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f69165-b505-481b-9011-f24b730a8c49"/>
    <ds:schemaRef ds:uri="0c41f792-b750-44f5-ae1e-577e00342c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BCF78C4-EB18-4256-A5F7-389B6279FB14}">
  <ds:schemaRefs>
    <ds:schemaRef ds:uri="http://schemas.microsoft.com/office/2006/metadata/properties"/>
    <ds:schemaRef ds:uri="http://schemas.microsoft.com/office/infopath/2007/PartnerControls"/>
    <ds:schemaRef ds:uri="4af69165-b505-481b-9011-f24b730a8c49"/>
    <ds:schemaRef ds:uri="0c41f792-b750-44f5-ae1e-577e00342cf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2</vt:i4>
      </vt:variant>
      <vt:variant>
        <vt:lpstr>Intervals amb nom</vt:lpstr>
      </vt:variant>
      <vt:variant>
        <vt:i4>6</vt:i4>
      </vt:variant>
    </vt:vector>
  </HeadingPairs>
  <TitlesOfParts>
    <vt:vector size="8" baseType="lpstr">
      <vt:lpstr>Portada</vt:lpstr>
      <vt:lpstr>Càlculs Predoctorals i Postdoct</vt:lpstr>
      <vt:lpstr>'Càlculs Predoctorals i Postdoct'!OLE_LINK18</vt:lpstr>
      <vt:lpstr>Portada!OLE_LINK18</vt:lpstr>
      <vt:lpstr>Portada!OLE_LINK3</vt:lpstr>
      <vt:lpstr>Portada!OLE_LINK8</vt:lpstr>
      <vt:lpstr>pagues</vt:lpstr>
      <vt:lpstr>si</vt:lpstr>
    </vt:vector>
  </TitlesOfParts>
  <Manager/>
  <Company>UAB</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Joan Farré Vila</dc:creator>
  <cp:keywords/>
  <dc:description/>
  <cp:lastModifiedBy>SGG</cp:lastModifiedBy>
  <cp:revision/>
  <dcterms:created xsi:type="dcterms:W3CDTF">2012-04-27T10:14:43Z</dcterms:created>
  <dcterms:modified xsi:type="dcterms:W3CDTF">2026-04-14T11:40:49Z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0x0101004854BA6528C73A499BC16285B8E173DC</vt:lpwstr>
  </property>
  <property fmtid="{D5CDD505-2E9C-101B-9397-08002B2CF9AE}" pid="3" name="MediaServiceImageTags">
    <vt:lpwstr/>
  </property>
</Properties>
</file>